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PS00007531\fs1\vfs0053\FeliCa認定室\測定結果\性能検定\規定書\事前測定\リーダライタ事前測定\"/>
    </mc:Choice>
  </mc:AlternateContent>
  <xr:revisionPtr revIDLastSave="0" documentId="13_ncr:1_{D4DD62C2-AE17-45CE-A853-A3C24BDA6FED}" xr6:coauthVersionLast="36" xr6:coauthVersionMax="36" xr10:uidLastSave="{00000000-0000-0000-0000-000000000000}"/>
  <bookViews>
    <workbookView xWindow="-15" yWindow="-15" windowWidth="14520" windowHeight="13350" xr2:uid="{00000000-000D-0000-FFFF-FFFF00000000}"/>
  </bookViews>
  <sheets>
    <sheet name="Application Form" sheetId="25" r:id="rId1"/>
    <sheet name="Menu" sheetId="26" r:id="rId2"/>
    <sheet name="guidelines" sheetId="22" r:id="rId3"/>
  </sheets>
  <definedNames>
    <definedName name="_xlnm.Print_Area" localSheetId="0">'Application Form'!$A$1:$S$36</definedName>
    <definedName name="_xlnm.Print_Area" localSheetId="2">guidelines!$A$1:$A$88</definedName>
    <definedName name="_xlnm.Print_Area" localSheetId="1">Menu!$A$1:$Q$22</definedName>
    <definedName name="チェック1" localSheetId="0">'Application Form'!#REF!</definedName>
    <definedName name="チェック2" localSheetId="0">'Application Form'!#REF!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15" i="26" l="1"/>
  <c r="AF4" i="26"/>
  <c r="AG4" i="26" l="1"/>
  <c r="F9" i="26" l="1"/>
  <c r="F8" i="26"/>
  <c r="F7" i="26"/>
  <c r="AB11" i="26"/>
  <c r="X11" i="26" s="1"/>
  <c r="Y11" i="26"/>
  <c r="AB10" i="26"/>
  <c r="Y10" i="26"/>
  <c r="AE9" i="26"/>
  <c r="AE8" i="26"/>
  <c r="AE7" i="26"/>
  <c r="AB7" i="26"/>
  <c r="Y7" i="26"/>
  <c r="V10" i="26" l="1"/>
  <c r="V11" i="26"/>
  <c r="AE3" i="26"/>
  <c r="V15" i="26" s="1"/>
  <c r="X7" i="26"/>
  <c r="X10" i="26"/>
  <c r="V7" i="26"/>
  <c r="U10" i="26" l="1"/>
  <c r="T10" i="26" s="1"/>
  <c r="W12" i="26"/>
  <c r="V12" i="26"/>
  <c r="U7" i="26"/>
  <c r="U11" i="26"/>
  <c r="U5" i="26"/>
  <c r="T5" i="26" s="1"/>
  <c r="U15" i="26"/>
  <c r="W15" i="26"/>
  <c r="S11" i="26"/>
  <c r="T11" i="26"/>
  <c r="S10" i="26" l="1"/>
  <c r="U16" i="26"/>
  <c r="S15" i="26"/>
  <c r="S7" i="26"/>
  <c r="T7" i="26"/>
  <c r="T15" i="26"/>
  <c r="T12" i="26"/>
  <c r="S12" i="26"/>
  <c r="S5" i="26"/>
  <c r="T16" i="26" l="1"/>
  <c r="T17" i="26" s="1"/>
  <c r="S16" i="26"/>
  <c r="S17" i="26" s="1"/>
  <c r="S18" i="26" l="1"/>
  <c r="P17" i="26" s="1"/>
  <c r="T18" i="26"/>
  <c r="U18" i="26" l="1"/>
  <c r="P18" i="26" s="1"/>
  <c r="Q18" i="26" s="1"/>
</calcChain>
</file>

<file path=xl/sharedStrings.xml><?xml version="1.0" encoding="utf-8"?>
<sst xmlns="http://schemas.openxmlformats.org/spreadsheetml/2006/main" count="138" uniqueCount="135">
  <si>
    <t>Date of application:</t>
    <phoneticPr fontId="1"/>
  </si>
  <si>
    <t>8-4 Shiomi
Kisarazu-shi
Chiba Prefecture</t>
    <phoneticPr fontId="1"/>
  </si>
  <si>
    <t>Please indicate the following items in a drawing or photo.</t>
    <phoneticPr fontId="1"/>
  </si>
  <si>
    <t>Standard</t>
    <phoneticPr fontId="1"/>
  </si>
  <si>
    <t>Maximum</t>
    <phoneticPr fontId="1"/>
  </si>
  <si>
    <t>Minimum</t>
    <phoneticPr fontId="1"/>
  </si>
  <si>
    <t>yen</t>
    <phoneticPr fontId="1"/>
  </si>
  <si>
    <t>Pre-test guidelines</t>
    <phoneticPr fontId="1"/>
  </si>
  <si>
    <t xml:space="preserve">  We will not give you any refund after payment.</t>
    <phoneticPr fontId="1"/>
  </si>
  <si>
    <t xml:space="preserve">  Please pay to our designated bank account by the due date.</t>
    <phoneticPr fontId="1"/>
  </si>
  <si>
    <t xml:space="preserve"> </t>
    <phoneticPr fontId="1"/>
  </si>
  <si>
    <t xml:space="preserve">  It depends on the items you choose.</t>
    <phoneticPr fontId="1"/>
  </si>
  <si>
    <t xml:space="preserve">   [Address]</t>
    <phoneticPr fontId="1"/>
  </si>
  <si>
    <t xml:space="preserve">   8-4 Shiomi
   Kisarazu-shi
   Chiba Prefecture, Japan</t>
    <phoneticPr fontId="1"/>
  </si>
  <si>
    <t>From Kisarazu Station of JR Uchibo-line</t>
    <phoneticPr fontId="1"/>
  </si>
  <si>
    <t>10 minutes by taxi</t>
    <phoneticPr fontId="1"/>
  </si>
  <si>
    <t>Email:</t>
    <phoneticPr fontId="1"/>
  </si>
  <si>
    <t xml:space="preserve">   </t>
    <phoneticPr fontId="1"/>
  </si>
  <si>
    <t xml:space="preserve">Signature:  </t>
  </si>
  <si>
    <t>Description of your sample submitted for testing:</t>
    <phoneticPr fontId="1"/>
  </si>
  <si>
    <t xml:space="preserve">  If you have any questions or requests regarding Pre-test, feel free to email us. </t>
    <phoneticPr fontId="1"/>
  </si>
  <si>
    <t>I accept the terms and conditions of the Pre-test guidelines and shall apply for the Pre-test.</t>
    <phoneticPr fontId="1"/>
  </si>
  <si>
    <t xml:space="preserve">  We will send you the bill after the application is accepted.</t>
    <phoneticPr fontId="1"/>
  </si>
  <si>
    <t xml:space="preserve">  *Please kindly bear the cost for any bank transfer fee.</t>
    <phoneticPr fontId="1"/>
  </si>
  <si>
    <t xml:space="preserve">  Please indicate on the application form if you want to use the room.</t>
    <phoneticPr fontId="1"/>
  </si>
  <si>
    <t xml:space="preserve">       *Please kindly bear the shipping and handling charges.</t>
    <phoneticPr fontId="1"/>
  </si>
  <si>
    <t>Sony Global Manufacturing &amp; Operations Corporation
Certification Test Team Quality Assurance Department 1</t>
    <phoneticPr fontId="1"/>
  </si>
  <si>
    <t xml:space="preserve">   Sony Global Manufacturing &amp; Operations Corporation
   Certification Test Team Quality Assurance Department 1</t>
    <phoneticPr fontId="1"/>
  </si>
  <si>
    <t>Kisarazu Site of Sony Global Manufacturing &amp; Operations Corporation:</t>
    <phoneticPr fontId="1"/>
  </si>
  <si>
    <t>Application Form for FeliCa Reader/Writer RF Performance Certification Pre-test</t>
    <phoneticPr fontId="1"/>
  </si>
  <si>
    <t>M Class</t>
    <phoneticPr fontId="1"/>
  </si>
  <si>
    <t>S Class</t>
    <phoneticPr fontId="1"/>
  </si>
  <si>
    <r>
      <rPr>
        <sz val="10.5"/>
        <color theme="1"/>
        <rFont val="ＭＳ 明朝"/>
        <family val="1"/>
        <charset val="128"/>
      </rPr>
      <t>時間単価</t>
    </r>
    <rPh sb="0" eb="2">
      <t>ジカン</t>
    </rPh>
    <rPh sb="2" eb="4">
      <t>タンカ</t>
    </rPh>
    <phoneticPr fontId="1"/>
  </si>
  <si>
    <t>Interoperability test</t>
    <phoneticPr fontId="1"/>
  </si>
  <si>
    <r>
      <t>Applicant name</t>
    </r>
    <r>
      <rPr>
        <sz val="12"/>
        <color theme="1"/>
        <rFont val="ＭＳ 明朝"/>
        <family val="1"/>
        <charset val="128"/>
      </rPr>
      <t>：　</t>
    </r>
    <phoneticPr fontId="1"/>
  </si>
  <si>
    <r>
      <t>Company name</t>
    </r>
    <r>
      <rPr>
        <sz val="12"/>
        <color theme="1"/>
        <rFont val="ＭＳ 明朝"/>
        <family val="1"/>
        <charset val="128"/>
      </rPr>
      <t>：　　　　　　　　　　　　　　　　　　　　　　　　　　　　　　　　　　　　　　　　　　　　　　　　　　　　　　　　　　　　　　　　　　　　　　　　</t>
    </r>
    <phoneticPr fontId="1"/>
  </si>
  <si>
    <r>
      <t>Department:</t>
    </r>
    <r>
      <rPr>
        <sz val="12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　　　　　　　　　　　</t>
    </r>
    <phoneticPr fontId="1"/>
  </si>
  <si>
    <r>
      <t>Address:</t>
    </r>
    <r>
      <rPr>
        <sz val="12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　　　　　　　　　　　</t>
    </r>
    <phoneticPr fontId="1"/>
  </si>
  <si>
    <r>
      <t>Phone:</t>
    </r>
    <r>
      <rPr>
        <sz val="12"/>
        <color theme="1"/>
        <rFont val="ＭＳ 明朝"/>
        <family val="1"/>
        <charset val="128"/>
      </rPr>
      <t>　　　　　　　　　　　　　　　　　</t>
    </r>
    <phoneticPr fontId="1"/>
  </si>
  <si>
    <r>
      <t>FAX</t>
    </r>
    <r>
      <rPr>
        <sz val="12"/>
        <color theme="1"/>
        <rFont val="ＭＳ 明朝"/>
        <family val="1"/>
        <charset val="128"/>
      </rPr>
      <t>：　　</t>
    </r>
    <phoneticPr fontId="1"/>
  </si>
  <si>
    <r>
      <t>Remarks</t>
    </r>
    <r>
      <rPr>
        <sz val="12"/>
        <color theme="1"/>
        <rFont val="ＭＳ 明朝"/>
        <family val="1"/>
        <charset val="128"/>
      </rPr>
      <t>：　　　　　　　　　　　　　　　　　　　　　　　　　　　　　　　　　　　　　　　　　　　　　　　</t>
    </r>
    <phoneticPr fontId="1"/>
  </si>
  <si>
    <r>
      <t>Test type</t>
    </r>
    <r>
      <rPr>
        <b/>
        <sz val="14"/>
        <color theme="1"/>
        <rFont val="ＭＳ 明朝"/>
        <family val="1"/>
        <charset val="128"/>
      </rPr>
      <t>：</t>
    </r>
    <phoneticPr fontId="1"/>
  </si>
  <si>
    <r>
      <t>Remarks:</t>
    </r>
    <r>
      <rPr>
        <sz val="12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　　</t>
    </r>
    <phoneticPr fontId="1"/>
  </si>
  <si>
    <r>
      <t>Desired certification test period</t>
    </r>
    <r>
      <rPr>
        <b/>
        <sz val="12"/>
        <color theme="1"/>
        <rFont val="ＭＳ 明朝"/>
        <family val="1"/>
        <charset val="128"/>
      </rPr>
      <t>：</t>
    </r>
    <phoneticPr fontId="1"/>
  </si>
  <si>
    <r>
      <t>Sample shipment method</t>
    </r>
    <r>
      <rPr>
        <sz val="12"/>
        <color theme="1"/>
        <rFont val="ＭＳ 明朝"/>
        <family val="1"/>
        <charset val="128"/>
      </rPr>
      <t>：　</t>
    </r>
    <phoneticPr fontId="1"/>
  </si>
  <si>
    <r>
      <t>Waiting room</t>
    </r>
    <r>
      <rPr>
        <sz val="12"/>
        <color theme="1"/>
        <rFont val="ＭＳ 明朝"/>
        <family val="1"/>
        <charset val="128"/>
      </rPr>
      <t>：</t>
    </r>
    <phoneticPr fontId="1"/>
  </si>
  <si>
    <r>
      <rPr>
        <sz val="11"/>
        <color theme="1"/>
        <rFont val="ＭＳ 明朝"/>
        <family val="1"/>
        <charset val="128"/>
      </rPr>
      <t>）</t>
    </r>
    <phoneticPr fontId="1"/>
  </si>
  <si>
    <r>
      <t>Time</t>
    </r>
    <r>
      <rPr>
        <sz val="11"/>
        <color theme="1"/>
        <rFont val="ＭＳ 明朝"/>
        <family val="1"/>
        <charset val="128"/>
      </rPr>
      <t>：</t>
    </r>
    <phoneticPr fontId="1"/>
  </si>
  <si>
    <r>
      <rPr>
        <sz val="12"/>
        <color theme="1"/>
        <rFont val="ＭＳ 明朝"/>
        <family val="1"/>
        <charset val="128"/>
      </rPr>
      <t>　～</t>
    </r>
    <phoneticPr fontId="1"/>
  </si>
  <si>
    <r>
      <t>Test Laboratory</t>
    </r>
    <r>
      <rPr>
        <b/>
        <sz val="12"/>
        <color theme="1"/>
        <rFont val="ＭＳ 明朝"/>
        <family val="1"/>
        <charset val="128"/>
      </rPr>
      <t>：</t>
    </r>
    <phoneticPr fontId="1"/>
  </si>
  <si>
    <r>
      <t xml:space="preserve">Information of Applicant </t>
    </r>
    <r>
      <rPr>
        <b/>
        <sz val="12"/>
        <color theme="1"/>
        <rFont val="ＭＳ 明朝"/>
        <family val="1"/>
        <charset val="128"/>
      </rPr>
      <t>：</t>
    </r>
    <phoneticPr fontId="1"/>
  </si>
  <si>
    <r>
      <rPr>
        <sz val="11"/>
        <color theme="1"/>
        <rFont val="ＭＳ 明朝"/>
        <family val="1"/>
        <charset val="128"/>
      </rPr>
      <t>　</t>
    </r>
    <phoneticPr fontId="1"/>
  </si>
  <si>
    <r>
      <rPr>
        <sz val="10.5"/>
        <color theme="1"/>
        <rFont val="ＭＳ 明朝"/>
        <family val="1"/>
        <charset val="128"/>
      </rPr>
      <t>　</t>
    </r>
    <phoneticPr fontId="1"/>
  </si>
  <si>
    <r>
      <t xml:space="preserve">  Please fill out the application form and email it to us at least 4 weeks 
  prior to your desired test starting date.</t>
    </r>
    <r>
      <rPr>
        <sz val="10.5"/>
        <color theme="1"/>
        <rFont val="ＭＳ 明朝"/>
        <family val="1"/>
        <charset val="128"/>
      </rPr>
      <t>　</t>
    </r>
    <phoneticPr fontId="1"/>
  </si>
  <si>
    <t>Class(M=1,S=2)</t>
    <phoneticPr fontId="1"/>
  </si>
  <si>
    <t>M</t>
    <phoneticPr fontId="1"/>
  </si>
  <si>
    <t>S</t>
    <phoneticPr fontId="1"/>
  </si>
  <si>
    <t>Complete set of Cards</t>
    <phoneticPr fontId="1"/>
  </si>
  <si>
    <t>Complete set of Mobile Phones</t>
    <phoneticPr fontId="1"/>
  </si>
  <si>
    <t>Digital Protocol Requirements</t>
    <phoneticPr fontId="1"/>
  </si>
  <si>
    <t>Frame structure confiemation</t>
    <phoneticPr fontId="1"/>
  </si>
  <si>
    <r>
      <t>RW</t>
    </r>
    <r>
      <rPr>
        <sz val="6"/>
        <color theme="1"/>
        <rFont val="ＭＳ 明朝"/>
        <family val="1"/>
        <charset val="128"/>
      </rPr>
      <t>設置時間</t>
    </r>
    <rPh sb="2" eb="4">
      <t>セッチ</t>
    </rPh>
    <rPh sb="4" eb="6">
      <t>ジカン</t>
    </rPh>
    <phoneticPr fontId="1"/>
  </si>
  <si>
    <r>
      <rPr>
        <sz val="6"/>
        <color theme="1"/>
        <rFont val="ＭＳ 明朝"/>
        <family val="1"/>
        <charset val="128"/>
      </rPr>
      <t>エージング</t>
    </r>
    <phoneticPr fontId="1"/>
  </si>
  <si>
    <r>
      <t>Polling</t>
    </r>
    <r>
      <rPr>
        <sz val="6"/>
        <color theme="1"/>
        <rFont val="ＭＳ 明朝"/>
        <family val="1"/>
        <charset val="128"/>
      </rPr>
      <t>時間</t>
    </r>
    <rPh sb="7" eb="9">
      <t>ジカン</t>
    </rPh>
    <phoneticPr fontId="1"/>
  </si>
  <si>
    <r>
      <t>RW</t>
    </r>
    <r>
      <rPr>
        <sz val="6"/>
        <color theme="1"/>
        <rFont val="ＭＳ 明朝"/>
        <family val="1"/>
        <charset val="128"/>
      </rPr>
      <t>設置台数</t>
    </r>
    <rPh sb="2" eb="4">
      <t>セッチ</t>
    </rPh>
    <rPh sb="4" eb="6">
      <t>ダイスウ</t>
    </rPh>
    <phoneticPr fontId="1"/>
  </si>
  <si>
    <r>
      <rPr>
        <sz val="11"/>
        <color theme="1"/>
        <rFont val="ＭＳ 明朝"/>
        <family val="1"/>
        <charset val="128"/>
      </rPr>
      <t>時間</t>
    </r>
    <r>
      <rPr>
        <sz val="11"/>
        <color theme="1"/>
        <rFont val="Times New Roman"/>
        <family val="1"/>
      </rPr>
      <t>(</t>
    </r>
    <r>
      <rPr>
        <sz val="11"/>
        <color theme="1"/>
        <rFont val="ＭＳ 明朝"/>
        <family val="1"/>
        <charset val="128"/>
      </rPr>
      <t>秒</t>
    </r>
    <r>
      <rPr>
        <sz val="11"/>
        <color theme="1"/>
        <rFont val="Times New Roman"/>
        <family val="1"/>
      </rPr>
      <t>)</t>
    </r>
    <rPh sb="0" eb="2">
      <t>ジカン</t>
    </rPh>
    <rPh sb="3" eb="4">
      <t>ビョウ</t>
    </rPh>
    <phoneticPr fontId="1"/>
  </si>
  <si>
    <r>
      <rPr>
        <sz val="11"/>
        <color theme="1"/>
        <rFont val="ＭＳ 明朝"/>
        <family val="1"/>
        <charset val="128"/>
      </rPr>
      <t>料金</t>
    </r>
    <rPh sb="0" eb="2">
      <t>リョウキン</t>
    </rPh>
    <phoneticPr fontId="1"/>
  </si>
  <si>
    <r>
      <rPr>
        <sz val="11"/>
        <color theme="1"/>
        <rFont val="ＭＳ 明朝"/>
        <family val="1"/>
        <charset val="128"/>
      </rPr>
      <t>時間</t>
    </r>
    <r>
      <rPr>
        <sz val="11"/>
        <color theme="1"/>
        <rFont val="Times New Roman"/>
        <family val="1"/>
      </rPr>
      <t>(H)</t>
    </r>
    <rPh sb="0" eb="2">
      <t>ジカン</t>
    </rPh>
    <phoneticPr fontId="1"/>
  </si>
  <si>
    <r>
      <rPr>
        <sz val="8"/>
        <color theme="1"/>
        <rFont val="ＭＳ 明朝"/>
        <family val="1"/>
        <charset val="128"/>
      </rPr>
      <t>測定</t>
    </r>
    <r>
      <rPr>
        <sz val="8"/>
        <color theme="1"/>
        <rFont val="Times New Roman"/>
        <family val="1"/>
      </rPr>
      <t>Total</t>
    </r>
    <rPh sb="0" eb="2">
      <t>ソクテイ</t>
    </rPh>
    <phoneticPr fontId="1"/>
  </si>
  <si>
    <r>
      <rPr>
        <sz val="8"/>
        <color theme="1"/>
        <rFont val="ＭＳ 明朝"/>
        <family val="1"/>
        <charset val="128"/>
      </rPr>
      <t>設置</t>
    </r>
    <r>
      <rPr>
        <sz val="8"/>
        <color theme="1"/>
        <rFont val="Times New Roman"/>
        <family val="1"/>
      </rPr>
      <t>Total</t>
    </r>
    <rPh sb="0" eb="2">
      <t>セッチ</t>
    </rPh>
    <phoneticPr fontId="1"/>
  </si>
  <si>
    <r>
      <rPr>
        <sz val="6"/>
        <color theme="1"/>
        <rFont val="ＭＳ 明朝"/>
        <family val="1"/>
        <charset val="128"/>
      </rPr>
      <t>測定時間</t>
    </r>
    <rPh sb="0" eb="2">
      <t>ソクテイ</t>
    </rPh>
    <rPh sb="2" eb="4">
      <t>ジカン</t>
    </rPh>
    <phoneticPr fontId="1"/>
  </si>
  <si>
    <r>
      <rPr>
        <sz val="6"/>
        <color theme="1"/>
        <rFont val="ＭＳ 明朝"/>
        <family val="1"/>
        <charset val="128"/>
      </rPr>
      <t>設置時間</t>
    </r>
    <rPh sb="0" eb="2">
      <t>セッチ</t>
    </rPh>
    <rPh sb="2" eb="4">
      <t>ジカン</t>
    </rPh>
    <phoneticPr fontId="1"/>
  </si>
  <si>
    <r>
      <rPr>
        <sz val="6"/>
        <color theme="1"/>
        <rFont val="ＭＳ 明朝"/>
        <family val="1"/>
        <charset val="128"/>
      </rPr>
      <t>オフセット</t>
    </r>
    <phoneticPr fontId="1"/>
  </si>
  <si>
    <r>
      <rPr>
        <sz val="6"/>
        <color theme="1"/>
        <rFont val="ＭＳ 明朝"/>
        <family val="1"/>
        <charset val="128"/>
      </rPr>
      <t>ポイント数</t>
    </r>
    <rPh sb="4" eb="5">
      <t>スウ</t>
    </rPh>
    <phoneticPr fontId="1"/>
  </si>
  <si>
    <r>
      <rPr>
        <sz val="6"/>
        <color theme="1"/>
        <rFont val="ＭＳ 明朝"/>
        <family val="1"/>
        <charset val="128"/>
      </rPr>
      <t>カード枚数</t>
    </r>
    <rPh sb="3" eb="5">
      <t>マイスウ</t>
    </rPh>
    <phoneticPr fontId="1"/>
  </si>
  <si>
    <r>
      <rPr>
        <sz val="6"/>
        <color theme="1"/>
        <rFont val="ＭＳ 明朝"/>
        <family val="1"/>
        <charset val="128"/>
      </rPr>
      <t>オフセット数</t>
    </r>
    <rPh sb="5" eb="6">
      <t>スウ</t>
    </rPh>
    <phoneticPr fontId="1"/>
  </si>
  <si>
    <r>
      <rPr>
        <sz val="8"/>
        <color theme="1"/>
        <rFont val="ＭＳ 明朝"/>
        <family val="1"/>
        <charset val="128"/>
      </rPr>
      <t>端末台数</t>
    </r>
    <rPh sb="0" eb="2">
      <t>タンマツ</t>
    </rPh>
    <rPh sb="2" eb="4">
      <t>ダイスウ</t>
    </rPh>
    <phoneticPr fontId="1"/>
  </si>
  <si>
    <r>
      <rPr>
        <sz val="8"/>
        <color theme="1"/>
        <rFont val="ＭＳ 明朝"/>
        <family val="1"/>
        <charset val="128"/>
      </rPr>
      <t>測定</t>
    </r>
    <rPh sb="0" eb="2">
      <t>ソクテイ</t>
    </rPh>
    <phoneticPr fontId="1"/>
  </si>
  <si>
    <r>
      <rPr>
        <sz val="8"/>
        <color theme="1"/>
        <rFont val="ＭＳ 明朝"/>
        <family val="1"/>
        <charset val="128"/>
      </rPr>
      <t>測定端末</t>
    </r>
    <rPh sb="0" eb="2">
      <t>ソクテイ</t>
    </rPh>
    <rPh sb="2" eb="4">
      <t>タンマツ</t>
    </rPh>
    <phoneticPr fontId="1"/>
  </si>
  <si>
    <r>
      <rPr>
        <sz val="8"/>
        <color theme="1"/>
        <rFont val="ＭＳ 明朝"/>
        <family val="1"/>
        <charset val="128"/>
      </rPr>
      <t>下限品</t>
    </r>
    <rPh sb="0" eb="2">
      <t>カゲン</t>
    </rPh>
    <rPh sb="2" eb="3">
      <t>ヒン</t>
    </rPh>
    <phoneticPr fontId="1"/>
  </si>
  <si>
    <r>
      <rPr>
        <sz val="8"/>
        <color theme="1"/>
        <rFont val="ＭＳ 明朝"/>
        <family val="1"/>
        <charset val="128"/>
      </rPr>
      <t>標準品</t>
    </r>
    <rPh sb="0" eb="3">
      <t>ヒョウジュンヒン</t>
    </rPh>
    <phoneticPr fontId="1"/>
  </si>
  <si>
    <r>
      <rPr>
        <sz val="8"/>
        <color theme="1"/>
        <rFont val="ＭＳ 明朝"/>
        <family val="1"/>
        <charset val="128"/>
      </rPr>
      <t>上限品</t>
    </r>
    <rPh sb="0" eb="2">
      <t>ジョウゲン</t>
    </rPh>
    <rPh sb="2" eb="3">
      <t>ヒン</t>
    </rPh>
    <phoneticPr fontId="1"/>
  </si>
  <si>
    <r>
      <rPr>
        <sz val="6"/>
        <color theme="1"/>
        <rFont val="ＭＳ 明朝"/>
        <family val="1"/>
        <charset val="128"/>
      </rPr>
      <t>クラス別ポイント数</t>
    </r>
    <rPh sb="3" eb="4">
      <t>ベツ</t>
    </rPh>
    <rPh sb="8" eb="9">
      <t>スウ</t>
    </rPh>
    <phoneticPr fontId="1"/>
  </si>
  <si>
    <r>
      <t>Fee</t>
    </r>
    <r>
      <rPr>
        <sz val="12"/>
        <color theme="1"/>
        <rFont val="ＭＳ 明朝"/>
        <family val="1"/>
        <charset val="128"/>
      </rPr>
      <t>：</t>
    </r>
    <phoneticPr fontId="1"/>
  </si>
  <si>
    <r>
      <t>Period</t>
    </r>
    <r>
      <rPr>
        <sz val="12"/>
        <color theme="1"/>
        <rFont val="ＭＳ 明朝"/>
        <family val="1"/>
        <charset val="128"/>
      </rPr>
      <t>：</t>
    </r>
    <phoneticPr fontId="1"/>
  </si>
  <si>
    <t>Basic Test</t>
    <phoneticPr fontId="1"/>
  </si>
  <si>
    <t>e-mail : sgmo-felica-kentei@sony.com</t>
    <phoneticPr fontId="1"/>
  </si>
  <si>
    <t xml:space="preserve">  e-mail : sgmo-felica-kentei@sony.com</t>
    <phoneticPr fontId="1"/>
  </si>
  <si>
    <t>Ver.1.2</t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</si>
  <si>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Business hours</t>
    </r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</si>
  <si>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Monday to Friday 9:00 to 17:00
 (Except year-end and New Year's holiday, public holidays and our designated dates)</t>
    </r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</si>
  <si>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Test Fee</t>
    </r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</si>
  <si>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Refer to the menu sheets on the application.</t>
    </r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</si>
  <si>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Cancellation fee</t>
    </r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</si>
  <si>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Cancellation fee is not charged before payment.</t>
    </r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</si>
  <si>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Method of payment</t>
    </r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</si>
  <si>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If you want to add measurement items after your payment, please pay the
  additional fee to our designated bank account after you receive a separate bill</t>
    </r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</si>
  <si>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Waiting room</t>
    </r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</si>
  <si>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We can offer a waiting room for you if you want.</t>
    </r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</si>
  <si>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Power supply is available for usage, but  Ethernet is not.</t>
    </r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</si>
  <si>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You may use the cafeteria in the building. Please note that only Edy, one of the e-Money 
  services in Japan, is available for payment at the cafeteria.</t>
    </r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</si>
  <si>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How to Apply</t>
    </r>
    <phoneticPr fontId="1"/>
  </si>
  <si>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Times New Roman"/>
        <family val="1"/>
      </rPr>
      <t>We will get back to you by email in order to adjust the schedule after we receive
  your application.</t>
    </r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</si>
  <si>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How to deliver your samples</t>
    </r>
    <phoneticPr fontId="1"/>
  </si>
  <si>
    <r>
      <rPr>
        <sz val="10.5"/>
        <color theme="1"/>
        <rFont val="ＭＳ 明朝"/>
        <family val="1"/>
        <charset val="128"/>
      </rPr>
      <t>【</t>
    </r>
    <r>
      <rPr>
        <sz val="10.5"/>
        <color theme="1"/>
        <rFont val="Times New Roman"/>
        <family val="1"/>
      </rPr>
      <t>In the case of hand-carrying your samples</t>
    </r>
    <r>
      <rPr>
        <sz val="10.5"/>
        <color theme="1"/>
        <rFont val="ＭＳ 明朝"/>
        <family val="1"/>
        <charset val="128"/>
      </rPr>
      <t>】</t>
    </r>
    <phoneticPr fontId="1"/>
  </si>
  <si>
    <r>
      <rPr>
        <sz val="10.5"/>
        <color theme="1"/>
        <rFont val="ＭＳ 明朝"/>
        <family val="1"/>
        <charset val="128"/>
      </rPr>
      <t>　　</t>
    </r>
    <r>
      <rPr>
        <sz val="10.5"/>
        <color theme="1"/>
        <rFont val="Times New Roman"/>
        <family val="1"/>
      </rPr>
      <t>1.</t>
    </r>
    <r>
      <rPr>
        <sz val="7"/>
        <color theme="1"/>
        <rFont val="Times New Roman"/>
        <family val="1"/>
      </rPr>
      <t xml:space="preserve"> </t>
    </r>
    <r>
      <rPr>
        <sz val="10.5"/>
        <color theme="1"/>
        <rFont val="Times New Roman"/>
        <family val="1"/>
      </rPr>
      <t xml:space="preserve">Please check in at the reception desk. </t>
    </r>
    <phoneticPr fontId="1"/>
  </si>
  <si>
    <r>
      <rPr>
        <sz val="10.5"/>
        <color theme="1"/>
        <rFont val="ＭＳ 明朝"/>
        <family val="1"/>
        <charset val="128"/>
      </rPr>
      <t>　　</t>
    </r>
    <r>
      <rPr>
        <sz val="10.5"/>
        <color theme="1"/>
        <rFont val="Times New Roman"/>
        <family val="1"/>
      </rPr>
      <t>2. Our staff will pick you up and guide you to the waiting room.</t>
    </r>
    <phoneticPr fontId="1"/>
  </si>
  <si>
    <r>
      <rPr>
        <sz val="10.5"/>
        <color theme="1"/>
        <rFont val="ＭＳ 明朝"/>
        <family val="1"/>
        <charset val="128"/>
      </rPr>
      <t>　　</t>
    </r>
    <r>
      <rPr>
        <sz val="10.5"/>
        <color theme="1"/>
        <rFont val="Times New Roman"/>
        <family val="1"/>
      </rPr>
      <t>3.</t>
    </r>
    <r>
      <rPr>
        <sz val="7"/>
        <color theme="1"/>
        <rFont val="Times New Roman"/>
        <family val="1"/>
      </rPr>
      <t> </t>
    </r>
    <r>
      <rPr>
        <sz val="10.5"/>
        <color theme="1"/>
        <rFont val="Times New Roman"/>
        <family val="1"/>
      </rPr>
      <t>We will share the test results per each test item.</t>
    </r>
    <phoneticPr fontId="1"/>
  </si>
  <si>
    <r>
      <rPr>
        <sz val="10.5"/>
        <color theme="1"/>
        <rFont val="ＭＳ 明朝"/>
        <family val="1"/>
        <charset val="128"/>
      </rPr>
      <t>　　</t>
    </r>
    <r>
      <rPr>
        <sz val="10.5"/>
        <color theme="1"/>
        <rFont val="Times New Roman"/>
        <family val="1"/>
      </rPr>
      <t>4.</t>
    </r>
    <r>
      <rPr>
        <sz val="7"/>
        <color theme="1"/>
        <rFont val="Times New Roman"/>
        <family val="1"/>
      </rPr>
      <t> </t>
    </r>
    <r>
      <rPr>
        <sz val="10.5"/>
        <color theme="1"/>
        <rFont val="Times New Roman"/>
        <family val="1"/>
      </rPr>
      <t>After we have shared the results for all the test items which you applied for, 
       the Pre-test is complete.</t>
    </r>
    <phoneticPr fontId="1"/>
  </si>
  <si>
    <r>
      <rPr>
        <sz val="10.5"/>
        <color theme="1"/>
        <rFont val="ＭＳ 明朝"/>
        <family val="1"/>
        <charset val="128"/>
      </rPr>
      <t>【</t>
    </r>
    <r>
      <rPr>
        <sz val="10.5"/>
        <color theme="1"/>
        <rFont val="Times New Roman"/>
        <family val="1"/>
      </rPr>
      <t>In the case of shipping your samples</t>
    </r>
    <r>
      <rPr>
        <sz val="10.5"/>
        <color theme="1"/>
        <rFont val="ＭＳ 明朝"/>
        <family val="1"/>
        <charset val="128"/>
      </rPr>
      <t>】</t>
    </r>
    <phoneticPr fontId="1"/>
  </si>
  <si>
    <r>
      <rPr>
        <sz val="10.5"/>
        <color theme="1"/>
        <rFont val="ＭＳ 明朝"/>
        <family val="1"/>
        <charset val="128"/>
      </rPr>
      <t>　　</t>
    </r>
    <r>
      <rPr>
        <sz val="10.5"/>
        <color theme="1"/>
        <rFont val="Times New Roman"/>
        <family val="1"/>
      </rPr>
      <t>1. Please ship your samples by the due date.</t>
    </r>
    <phoneticPr fontId="1"/>
  </si>
  <si>
    <r>
      <rPr>
        <sz val="10.5"/>
        <color theme="1"/>
        <rFont val="ＭＳ 明朝"/>
        <family val="1"/>
        <charset val="128"/>
      </rPr>
      <t>　　</t>
    </r>
    <r>
      <rPr>
        <sz val="10.5"/>
        <color theme="1"/>
        <rFont val="Times New Roman"/>
        <family val="1"/>
      </rPr>
      <t>2. After all the test items are completed, we will send you the test report by mail, 
       and ship back your samples.</t>
    </r>
    <phoneticPr fontId="1"/>
  </si>
  <si>
    <r>
      <rPr>
        <b/>
        <sz val="10.5"/>
        <color theme="1"/>
        <rFont val="ＭＳ 明朝"/>
        <family val="1"/>
        <charset val="128"/>
      </rPr>
      <t>●</t>
    </r>
    <r>
      <rPr>
        <b/>
        <sz val="10.5"/>
        <color theme="1"/>
        <rFont val="Times New Roman"/>
        <family val="1"/>
      </rPr>
      <t>Access</t>
    </r>
    <phoneticPr fontId="1"/>
  </si>
  <si>
    <r>
      <rPr>
        <sz val="11"/>
        <color theme="1"/>
        <rFont val="ＭＳ 明朝"/>
        <family val="1"/>
        <charset val="128"/>
      </rPr>
      <t>モバイル</t>
    </r>
    <r>
      <rPr>
        <sz val="11"/>
        <color theme="1"/>
        <rFont val="Times New Roman"/>
        <family val="1"/>
      </rPr>
      <t xml:space="preserve">FeliCa RF </t>
    </r>
    <r>
      <rPr>
        <sz val="11"/>
        <color theme="1"/>
        <rFont val="ＭＳ 明朝"/>
        <family val="1"/>
        <charset val="128"/>
      </rPr>
      <t>性能検定事前測定申請にあたり、事前測定約款の内容に同意します。</t>
    </r>
    <rPh sb="29" eb="31">
      <t>ジゼン</t>
    </rPh>
    <rPh sb="31" eb="33">
      <t>ソクテイ</t>
    </rPh>
    <phoneticPr fontId="1"/>
  </si>
  <si>
    <r>
      <rPr>
        <sz val="12"/>
        <color theme="1"/>
        <rFont val="ＭＳ 明朝"/>
        <family val="1"/>
        <charset val="128"/>
      </rPr>
      <t>　　　　</t>
    </r>
    <r>
      <rPr>
        <sz val="12"/>
        <color theme="1"/>
        <rFont val="Times New Roman"/>
        <family val="1"/>
      </rPr>
      <t>Basic test   : To test all items which are conducted in the Certification test</t>
    </r>
    <phoneticPr fontId="1"/>
  </si>
  <si>
    <r>
      <rPr>
        <sz val="12"/>
        <color theme="1"/>
        <rFont val="ＭＳ 明朝"/>
        <family val="1"/>
        <charset val="128"/>
      </rPr>
      <t>　　　</t>
    </r>
    <r>
      <rPr>
        <sz val="12"/>
        <color theme="1"/>
        <rFont val="Times New Roman"/>
        <family val="1"/>
      </rPr>
      <t>Use</t>
    </r>
    <phoneticPr fontId="1"/>
  </si>
  <si>
    <r>
      <rPr>
        <sz val="12"/>
        <color theme="1"/>
        <rFont val="ＭＳ 明朝"/>
        <family val="1"/>
        <charset val="128"/>
      </rPr>
      <t>（</t>
    </r>
    <r>
      <rPr>
        <sz val="12"/>
        <color theme="1"/>
        <rFont val="Times New Roman"/>
        <family val="1"/>
      </rPr>
      <t>Name</t>
    </r>
    <r>
      <rPr>
        <sz val="12"/>
        <color theme="1"/>
        <rFont val="ＭＳ 明朝"/>
        <family val="1"/>
        <charset val="128"/>
      </rPr>
      <t>：</t>
    </r>
    <phoneticPr fontId="1"/>
  </si>
  <si>
    <r>
      <rPr>
        <sz val="12"/>
        <color theme="1"/>
        <rFont val="ＭＳ 明朝"/>
        <family val="1"/>
        <charset val="128"/>
      </rPr>
      <t>　　　</t>
    </r>
    <r>
      <rPr>
        <sz val="12"/>
        <color theme="1"/>
        <rFont val="Times New Roman"/>
        <family val="1"/>
      </rPr>
      <t>Do not use</t>
    </r>
    <phoneticPr fontId="1"/>
  </si>
  <si>
    <r>
      <t>Preferred test starting date</t>
    </r>
    <r>
      <rPr>
        <sz val="12"/>
        <color theme="1"/>
        <rFont val="ＭＳ 明朝"/>
        <family val="1"/>
        <charset val="128"/>
      </rPr>
      <t>：　　　　　　　　　　　　　　　　　　　　　　　　　　　　　</t>
    </r>
  </si>
  <si>
    <t xml:space="preserve">Application Class </t>
    <phoneticPr fontId="1"/>
  </si>
  <si>
    <t>Reader/Writer frequency</t>
    <phoneticPr fontId="1"/>
  </si>
  <si>
    <t>Enter the measurement terminal and desired items. Measurement will be conducted based on the specifications.</t>
    <phoneticPr fontId="1"/>
  </si>
  <si>
    <r>
      <rPr>
        <sz val="8"/>
        <color theme="1"/>
        <rFont val="ＭＳ 明朝"/>
        <family val="1"/>
        <charset val="128"/>
      </rPr>
      <t>受付</t>
    </r>
    <rPh sb="0" eb="2">
      <t>ウケツケ</t>
    </rPh>
    <phoneticPr fontId="1"/>
  </si>
  <si>
    <r>
      <rPr>
        <sz val="8"/>
        <color theme="1"/>
        <rFont val="ＭＳ 明朝"/>
        <family val="1"/>
        <charset val="128"/>
      </rPr>
      <t>基本</t>
    </r>
    <rPh sb="0" eb="2">
      <t>キホン</t>
    </rPh>
    <phoneticPr fontId="1"/>
  </si>
  <si>
    <r>
      <rPr>
        <sz val="8"/>
        <color theme="1"/>
        <rFont val="ＭＳ 明朝"/>
        <family val="1"/>
        <charset val="128"/>
      </rPr>
      <t>互換性カ</t>
    </r>
    <rPh sb="0" eb="3">
      <t>ゴカンセイ</t>
    </rPh>
    <phoneticPr fontId="1"/>
  </si>
  <si>
    <r>
      <rPr>
        <sz val="8"/>
        <color theme="1"/>
        <rFont val="ＭＳ 明朝"/>
        <family val="1"/>
        <charset val="128"/>
      </rPr>
      <t>互換性モ</t>
    </r>
    <rPh sb="0" eb="3">
      <t>ゴカンセイ</t>
    </rPh>
    <phoneticPr fontId="1"/>
  </si>
  <si>
    <r>
      <rPr>
        <sz val="6"/>
        <color theme="1"/>
        <rFont val="ＭＳ 明朝"/>
        <family val="1"/>
        <charset val="128"/>
      </rPr>
      <t>エージング</t>
    </r>
    <phoneticPr fontId="1"/>
  </si>
  <si>
    <r>
      <rPr>
        <sz val="8"/>
        <color theme="1"/>
        <rFont val="ＭＳ 明朝"/>
        <family val="1"/>
        <charset val="128"/>
      </rPr>
      <t>まとめ</t>
    </r>
    <phoneticPr fontId="1"/>
  </si>
  <si>
    <t>Basic Performance Test</t>
    <phoneticPr fontId="1"/>
  </si>
  <si>
    <t>(1) Measurement center point: Please specify on the measurement sample or submit the document.</t>
    <phoneticPr fontId="1"/>
  </si>
  <si>
    <t>(2) 0-degree direction: Please submit an Attachment indicating the 0 degree direction and XY direction.</t>
    <phoneticPr fontId="1"/>
  </si>
  <si>
    <r>
      <rPr>
        <sz val="14"/>
        <color theme="1"/>
        <rFont val="ＭＳ 明朝"/>
        <family val="1"/>
        <charset val="128"/>
      </rPr>
      <t>）</t>
    </r>
    <phoneticPr fontId="1"/>
  </si>
  <si>
    <r>
      <rPr>
        <sz val="12"/>
        <color theme="1"/>
        <rFont val="ＭＳ 明朝"/>
        <family val="1"/>
        <charset val="128"/>
      </rPr>
      <t>（</t>
    </r>
    <r>
      <rPr>
        <sz val="12"/>
        <color theme="1"/>
        <rFont val="Times New Roman"/>
        <family val="1"/>
      </rPr>
      <t>Sample submission date</t>
    </r>
    <r>
      <rPr>
        <sz val="12"/>
        <color theme="1"/>
        <rFont val="ＭＳ 明朝"/>
        <family val="1"/>
        <charset val="128"/>
      </rPr>
      <t>：</t>
    </r>
    <phoneticPr fontId="1"/>
  </si>
  <si>
    <r>
      <rPr>
        <sz val="12"/>
        <color theme="1"/>
        <rFont val="Times New Roman"/>
        <family val="1"/>
      </rPr>
      <t>Hand-carry</t>
    </r>
    <r>
      <rPr>
        <sz val="12"/>
        <color theme="1"/>
        <rFont val="ＭＳ 明朝"/>
        <family val="1"/>
        <charset val="128"/>
      </rPr>
      <t>　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ＭＳ 明朝"/>
        <family val="1"/>
        <charset val="128"/>
      </rPr>
      <t>　　</t>
    </r>
    <r>
      <rPr>
        <sz val="12"/>
        <color theme="1"/>
        <rFont val="Times New Roman"/>
        <family val="1"/>
      </rPr>
      <t xml:space="preserve"> Ship</t>
    </r>
    <r>
      <rPr>
        <sz val="12"/>
        <color theme="1"/>
        <rFont val="ＭＳ 明朝"/>
        <family val="1"/>
        <charset val="128"/>
      </rPr>
      <t>　</t>
    </r>
    <phoneticPr fontId="1"/>
  </si>
  <si>
    <t xml:space="preserve">  Please make a reservation to Pre-test. It is possible to reserve up to 3 months ahead including this month.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</si>
</sst>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6" formatCode="&quot;¥&quot;#,##0;[Red]&quot;¥&quot;\-#,##0"/>
    <numFmt numFmtId="176" formatCode="#&quot; 台&quot;"/>
    <numFmt numFmtId="177" formatCode="[$-F800]dddd\,\ mmmm\ dd\,\ yyyy"/>
    <numFmt numFmtId="178" formatCode="0.0_);[Red]\(0.0\)"/>
    <numFmt numFmtId="179" formatCode="h:mm;@"/>
    <numFmt numFmtId="180" formatCode="#&quot; 日&quot;"/>
    <numFmt numFmtId="181" formatCode="&quot;¥&quot;#,##0_);[Red]\(&quot;¥&quot;#,##0\)"/>
    <numFmt numFmtId="182" formatCode="0.0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0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sz val="10"/>
      <color theme="1"/>
      <name val="Times New Roman"/>
      <family val="1"/>
    </font>
    <font>
      <sz val="6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rgb="FF000000"/>
      <name val="Meiryo UI"/>
      <family val="3"/>
      <charset val="128"/>
    </font>
    <font>
      <b/>
      <sz val="18"/>
      <color theme="1"/>
      <name val="Times New Roman"/>
      <family val="1"/>
    </font>
    <font>
      <b/>
      <sz val="10.5"/>
      <color theme="1"/>
      <name val="Times New Roman"/>
      <family val="1"/>
    </font>
    <font>
      <sz val="7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u/>
      <sz val="11"/>
      <color theme="10"/>
      <name val="Times New Roman"/>
      <family val="1"/>
    </font>
    <font>
      <b/>
      <u val="double"/>
      <sz val="18"/>
      <color theme="1"/>
      <name val="Times New Roman"/>
      <family val="1"/>
    </font>
    <font>
      <sz val="1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Protection="1">
      <alignment vertical="center"/>
    </xf>
    <xf numFmtId="0" fontId="14" fillId="0" borderId="1" xfId="0" applyFont="1" applyBorder="1" applyProtection="1">
      <alignment vertical="center"/>
    </xf>
    <xf numFmtId="0" fontId="15" fillId="0" borderId="0" xfId="0" applyFont="1" applyBorder="1" applyProtection="1">
      <alignment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5" fillId="0" borderId="0" xfId="0" applyFont="1" applyProtection="1">
      <alignment vertical="center"/>
    </xf>
    <xf numFmtId="0" fontId="16" fillId="0" borderId="0" xfId="0" applyFont="1" applyBorder="1" applyAlignment="1" applyProtection="1">
      <alignment horizontal="left" vertical="center"/>
    </xf>
    <xf numFmtId="0" fontId="17" fillId="0" borderId="15" xfId="0" applyFont="1" applyBorder="1" applyProtection="1">
      <alignment vertical="center"/>
    </xf>
    <xf numFmtId="0" fontId="14" fillId="0" borderId="0" xfId="0" applyFont="1" applyBorder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4" fillId="0" borderId="2" xfId="0" applyFont="1" applyBorder="1" applyProtection="1">
      <alignment vertical="center"/>
    </xf>
    <xf numFmtId="0" fontId="14" fillId="0" borderId="30" xfId="0" applyFont="1" applyBorder="1" applyProtection="1">
      <alignment vertical="center"/>
    </xf>
    <xf numFmtId="0" fontId="14" fillId="0" borderId="8" xfId="0" applyFont="1" applyBorder="1" applyProtection="1">
      <alignment vertical="center"/>
    </xf>
    <xf numFmtId="0" fontId="18" fillId="0" borderId="0" xfId="0" applyFont="1" applyBorder="1" applyProtection="1">
      <alignment vertical="center"/>
    </xf>
    <xf numFmtId="0" fontId="14" fillId="3" borderId="0" xfId="0" applyFont="1" applyFill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8" xfId="0" applyFont="1" applyBorder="1" applyAlignment="1" applyProtection="1">
      <alignment horizontal="center" vertical="center"/>
    </xf>
    <xf numFmtId="0" fontId="19" fillId="0" borderId="14" xfId="0" applyFont="1" applyBorder="1" applyProtection="1">
      <alignment vertical="center"/>
    </xf>
    <xf numFmtId="0" fontId="19" fillId="0" borderId="15" xfId="0" applyFont="1" applyBorder="1" applyProtection="1">
      <alignment vertical="center"/>
    </xf>
    <xf numFmtId="0" fontId="17" fillId="0" borderId="16" xfId="0" applyFont="1" applyBorder="1" applyProtection="1">
      <alignment vertical="center"/>
    </xf>
    <xf numFmtId="0" fontId="17" fillId="0" borderId="14" xfId="0" applyFont="1" applyBorder="1" applyProtection="1">
      <alignment vertical="center"/>
    </xf>
    <xf numFmtId="0" fontId="17" fillId="0" borderId="22" xfId="0" applyFont="1" applyBorder="1" applyProtection="1">
      <alignment vertical="center"/>
    </xf>
    <xf numFmtId="0" fontId="19" fillId="0" borderId="1" xfId="0" applyFont="1" applyBorder="1" applyProtection="1">
      <alignment vertical="center"/>
    </xf>
    <xf numFmtId="0" fontId="14" fillId="0" borderId="17" xfId="0" applyFont="1" applyBorder="1" applyProtection="1">
      <alignment vertical="center"/>
    </xf>
    <xf numFmtId="0" fontId="19" fillId="0" borderId="0" xfId="0" applyFont="1" applyBorder="1" applyProtection="1">
      <alignment vertical="center"/>
    </xf>
    <xf numFmtId="0" fontId="14" fillId="0" borderId="3" xfId="0" applyNumberFormat="1" applyFont="1" applyBorder="1" applyProtection="1">
      <alignment vertical="center"/>
      <protection locked="0"/>
    </xf>
    <xf numFmtId="176" fontId="14" fillId="0" borderId="0" xfId="0" applyNumberFormat="1" applyFont="1" applyBorder="1" applyProtection="1">
      <alignment vertical="center"/>
    </xf>
    <xf numFmtId="5" fontId="14" fillId="0" borderId="0" xfId="0" applyNumberFormat="1" applyFont="1" applyBorder="1" applyProtection="1">
      <alignment vertical="center"/>
    </xf>
    <xf numFmtId="5" fontId="14" fillId="0" borderId="23" xfId="0" applyNumberFormat="1" applyFont="1" applyBorder="1" applyProtection="1">
      <alignment vertical="center"/>
    </xf>
    <xf numFmtId="0" fontId="14" fillId="0" borderId="6" xfId="0" applyFont="1" applyBorder="1" applyProtection="1">
      <alignment vertical="center"/>
    </xf>
    <xf numFmtId="0" fontId="14" fillId="0" borderId="7" xfId="0" applyFont="1" applyBorder="1" applyProtection="1">
      <alignment vertical="center"/>
    </xf>
    <xf numFmtId="0" fontId="14" fillId="0" borderId="10" xfId="0" applyFont="1" applyBorder="1" applyProtection="1">
      <alignment vertical="center"/>
    </xf>
    <xf numFmtId="0" fontId="14" fillId="0" borderId="9" xfId="0" applyFont="1" applyBorder="1" applyProtection="1">
      <alignment vertical="center"/>
    </xf>
    <xf numFmtId="0" fontId="14" fillId="0" borderId="7" xfId="0" applyNumberFormat="1" applyFont="1" applyBorder="1" applyProtection="1">
      <alignment vertical="center"/>
    </xf>
    <xf numFmtId="0" fontId="14" fillId="0" borderId="19" xfId="0" applyNumberFormat="1" applyFont="1" applyBorder="1" applyProtection="1">
      <alignment vertical="center"/>
    </xf>
    <xf numFmtId="0" fontId="19" fillId="0" borderId="18" xfId="0" applyFont="1" applyBorder="1" applyProtection="1">
      <alignment vertical="center"/>
      <protection locked="0"/>
    </xf>
    <xf numFmtId="0" fontId="19" fillId="0" borderId="0" xfId="0" applyFont="1" applyBorder="1" applyProtection="1">
      <alignment vertical="center"/>
      <protection locked="0"/>
    </xf>
    <xf numFmtId="0" fontId="19" fillId="0" borderId="19" xfId="0" applyFont="1" applyBorder="1" applyProtection="1">
      <alignment vertical="center"/>
    </xf>
    <xf numFmtId="0" fontId="16" fillId="0" borderId="0" xfId="0" applyFont="1" applyProtection="1">
      <alignment vertical="center"/>
      <protection locked="0"/>
    </xf>
    <xf numFmtId="178" fontId="14" fillId="0" borderId="23" xfId="0" applyNumberFormat="1" applyFont="1" applyBorder="1" applyAlignment="1" applyProtection="1">
      <alignment vertical="center"/>
    </xf>
    <xf numFmtId="0" fontId="14" fillId="0" borderId="19" xfId="0" applyFont="1" applyBorder="1" applyProtection="1">
      <alignment vertical="center"/>
    </xf>
    <xf numFmtId="0" fontId="14" fillId="0" borderId="23" xfId="0" applyFont="1" applyBorder="1" applyProtection="1">
      <alignment vertical="center"/>
    </xf>
    <xf numFmtId="0" fontId="14" fillId="0" borderId="29" xfId="0" applyFont="1" applyBorder="1" applyProtection="1">
      <alignment vertical="center"/>
    </xf>
    <xf numFmtId="0" fontId="18" fillId="0" borderId="19" xfId="0" applyFont="1" applyBorder="1" applyProtection="1">
      <alignment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5" fontId="20" fillId="0" borderId="23" xfId="0" applyNumberFormat="1" applyFont="1" applyBorder="1" applyProtection="1">
      <alignment vertical="center"/>
    </xf>
    <xf numFmtId="178" fontId="20" fillId="0" borderId="23" xfId="0" applyNumberFormat="1" applyFont="1" applyBorder="1" applyAlignment="1" applyProtection="1">
      <alignment vertical="center"/>
    </xf>
    <xf numFmtId="0" fontId="20" fillId="0" borderId="7" xfId="0" applyNumberFormat="1" applyFont="1" applyBorder="1" applyProtection="1">
      <alignment vertical="center"/>
    </xf>
    <xf numFmtId="0" fontId="20" fillId="0" borderId="19" xfId="0" applyNumberFormat="1" applyFont="1" applyBorder="1" applyProtection="1">
      <alignment vertical="center"/>
    </xf>
    <xf numFmtId="0" fontId="14" fillId="0" borderId="18" xfId="0" applyFont="1" applyBorder="1" applyProtection="1">
      <alignment vertical="center"/>
    </xf>
    <xf numFmtId="5" fontId="14" fillId="0" borderId="23" xfId="0" applyNumberFormat="1" applyFont="1" applyBorder="1" applyAlignment="1" applyProtection="1">
      <alignment vertical="center"/>
    </xf>
    <xf numFmtId="5" fontId="14" fillId="0" borderId="7" xfId="0" applyNumberFormat="1" applyFont="1" applyBorder="1" applyProtection="1">
      <alignment vertical="center"/>
    </xf>
    <xf numFmtId="0" fontId="14" fillId="0" borderId="10" xfId="0" applyFont="1" applyBorder="1" applyAlignment="1" applyProtection="1">
      <alignment horizontal="right" vertical="center"/>
    </xf>
    <xf numFmtId="0" fontId="19" fillId="0" borderId="18" xfId="0" applyFont="1" applyBorder="1" applyProtection="1">
      <alignment vertical="center"/>
    </xf>
    <xf numFmtId="0" fontId="14" fillId="0" borderId="11" xfId="0" applyFont="1" applyBorder="1" applyProtection="1">
      <alignment vertical="center"/>
    </xf>
    <xf numFmtId="0" fontId="14" fillId="0" borderId="12" xfId="0" applyFont="1" applyBorder="1" applyProtection="1">
      <alignment vertical="center"/>
    </xf>
    <xf numFmtId="0" fontId="14" fillId="0" borderId="13" xfId="0" applyFont="1" applyBorder="1" applyProtection="1">
      <alignment vertical="center"/>
    </xf>
    <xf numFmtId="0" fontId="19" fillId="0" borderId="20" xfId="0" applyFont="1" applyBorder="1" applyProtection="1">
      <alignment vertical="center"/>
      <protection locked="0"/>
    </xf>
    <xf numFmtId="0" fontId="19" fillId="0" borderId="2" xfId="0" applyFont="1" applyBorder="1" applyProtection="1">
      <alignment vertical="center"/>
    </xf>
    <xf numFmtId="0" fontId="14" fillId="0" borderId="21" xfId="0" applyFont="1" applyBorder="1" applyProtection="1">
      <alignment vertical="center"/>
    </xf>
    <xf numFmtId="5" fontId="14" fillId="0" borderId="0" xfId="0" applyNumberFormat="1" applyFont="1" applyProtection="1">
      <alignment vertical="center"/>
    </xf>
    <xf numFmtId="0" fontId="14" fillId="0" borderId="2" xfId="0" applyFont="1" applyBorder="1" applyAlignment="1" applyProtection="1">
      <alignment horizontal="right" vertical="center"/>
    </xf>
    <xf numFmtId="181" fontId="14" fillId="0" borderId="24" xfId="0" applyNumberFormat="1" applyFont="1" applyBorder="1" applyAlignment="1" applyProtection="1">
      <alignment vertical="center"/>
    </xf>
    <xf numFmtId="182" fontId="14" fillId="0" borderId="24" xfId="0" applyNumberFormat="1" applyFont="1" applyBorder="1" applyProtection="1">
      <alignment vertical="center"/>
    </xf>
    <xf numFmtId="0" fontId="14" fillId="0" borderId="0" xfId="0" applyFont="1" applyBorder="1" applyProtection="1">
      <alignment vertical="center"/>
      <protection locked="0"/>
    </xf>
    <xf numFmtId="0" fontId="14" fillId="0" borderId="25" xfId="0" applyFont="1" applyBorder="1" applyAlignment="1" applyProtection="1">
      <alignment horizontal="right" vertical="center"/>
    </xf>
    <xf numFmtId="0" fontId="14" fillId="0" borderId="3" xfId="0" applyFont="1" applyBorder="1" applyProtection="1">
      <alignment vertical="center"/>
    </xf>
    <xf numFmtId="5" fontId="20" fillId="0" borderId="8" xfId="0" applyNumberFormat="1" applyFont="1" applyBorder="1" applyProtection="1">
      <alignment vertical="center"/>
    </xf>
    <xf numFmtId="0" fontId="14" fillId="0" borderId="3" xfId="0" applyNumberFormat="1" applyFont="1" applyBorder="1" applyProtection="1">
      <alignment vertical="center"/>
    </xf>
    <xf numFmtId="0" fontId="14" fillId="0" borderId="0" xfId="0" applyFont="1" applyBorder="1" applyAlignment="1" applyProtection="1">
      <alignment horizontal="right" vertical="center"/>
    </xf>
    <xf numFmtId="0" fontId="22" fillId="0" borderId="0" xfId="0" applyFont="1" applyBorder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0" fontId="21" fillId="0" borderId="2" xfId="0" applyFont="1" applyBorder="1" applyAlignment="1" applyProtection="1">
      <alignment horizontal="left" vertical="center"/>
    </xf>
    <xf numFmtId="0" fontId="21" fillId="0" borderId="25" xfId="0" applyFont="1" applyBorder="1" applyAlignment="1" applyProtection="1">
      <alignment vertical="center"/>
    </xf>
    <xf numFmtId="0" fontId="21" fillId="0" borderId="0" xfId="0" applyFont="1" applyProtection="1">
      <alignment vertical="center"/>
    </xf>
    <xf numFmtId="0" fontId="21" fillId="0" borderId="0" xfId="0" applyFont="1" applyBorder="1" applyProtection="1">
      <alignment vertical="center"/>
    </xf>
    <xf numFmtId="0" fontId="21" fillId="0" borderId="0" xfId="0" applyFont="1" applyBorder="1" applyProtection="1">
      <alignment vertical="center"/>
      <protection hidden="1"/>
    </xf>
    <xf numFmtId="0" fontId="21" fillId="0" borderId="25" xfId="0" applyNumberFormat="1" applyFont="1" applyBorder="1" applyProtection="1">
      <alignment vertical="center"/>
    </xf>
    <xf numFmtId="3" fontId="21" fillId="0" borderId="2" xfId="0" applyNumberFormat="1" applyFont="1" applyBorder="1" applyProtection="1">
      <alignment vertical="center"/>
    </xf>
    <xf numFmtId="180" fontId="14" fillId="0" borderId="0" xfId="0" applyNumberFormat="1" applyFont="1" applyProtection="1">
      <alignment vertical="center"/>
    </xf>
    <xf numFmtId="0" fontId="24" fillId="4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0" fontId="25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 wrapText="1"/>
    </xf>
    <xf numFmtId="0" fontId="15" fillId="0" borderId="0" xfId="0" applyFont="1" applyAlignment="1">
      <alignment horizontal="justify" vertical="center"/>
    </xf>
    <xf numFmtId="0" fontId="14" fillId="0" borderId="0" xfId="0" applyFont="1" applyAlignment="1" applyProtection="1">
      <alignment vertical="center"/>
    </xf>
    <xf numFmtId="0" fontId="16" fillId="0" borderId="0" xfId="0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4" fillId="0" borderId="0" xfId="0" applyFont="1" applyAlignment="1" applyProtection="1">
      <alignment horizontal="justify" vertical="center"/>
    </xf>
    <xf numFmtId="0" fontId="28" fillId="0" borderId="0" xfId="0" applyFont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177" fontId="28" fillId="0" borderId="0" xfId="0" applyNumberFormat="1" applyFont="1" applyBorder="1" applyAlignment="1" applyProtection="1">
      <alignment horizontal="left"/>
    </xf>
    <xf numFmtId="0" fontId="21" fillId="0" borderId="0" xfId="0" applyFont="1" applyBorder="1" applyAlignment="1" applyProtection="1"/>
    <xf numFmtId="0" fontId="21" fillId="0" borderId="4" xfId="0" applyFont="1" applyBorder="1" applyAlignment="1" applyProtection="1">
      <alignment horizontal="justify"/>
    </xf>
    <xf numFmtId="0" fontId="21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/>
    <xf numFmtId="0" fontId="21" fillId="0" borderId="4" xfId="0" applyFont="1" applyBorder="1" applyAlignment="1" applyProtection="1"/>
    <xf numFmtId="0" fontId="21" fillId="0" borderId="0" xfId="0" applyFont="1" applyBorder="1" applyAlignment="1" applyProtection="1">
      <alignment horizontal="justify"/>
    </xf>
    <xf numFmtId="0" fontId="14" fillId="0" borderId="0" xfId="0" applyFont="1" applyBorder="1" applyAlignment="1" applyProtection="1">
      <alignment horizontal="justify"/>
    </xf>
    <xf numFmtId="0" fontId="15" fillId="0" borderId="0" xfId="0" applyFont="1" applyAlignment="1" applyProtection="1">
      <alignment horizontal="justify" vertical="center"/>
    </xf>
    <xf numFmtId="0" fontId="21" fillId="0" borderId="0" xfId="0" applyFont="1" applyAlignment="1" applyProtection="1">
      <alignment horizontal="justify" vertical="center"/>
    </xf>
    <xf numFmtId="0" fontId="14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horizontal="justify" vertical="center"/>
    </xf>
    <xf numFmtId="0" fontId="14" fillId="0" borderId="4" xfId="0" applyFont="1" applyBorder="1" applyAlignment="1" applyProtection="1"/>
    <xf numFmtId="0" fontId="14" fillId="0" borderId="4" xfId="0" applyFont="1" applyBorder="1" applyAlignment="1" applyProtection="1">
      <alignment horizontal="left" wrapText="1"/>
    </xf>
    <xf numFmtId="0" fontId="30" fillId="0" borderId="0" xfId="0" applyFont="1" applyBorder="1" applyAlignment="1" applyProtection="1">
      <alignment horizontal="left" vertical="top"/>
    </xf>
    <xf numFmtId="0" fontId="30" fillId="0" borderId="0" xfId="0" applyFont="1" applyBorder="1" applyAlignment="1" applyProtection="1">
      <alignment vertical="top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25" xfId="0" applyFont="1" applyBorder="1" applyAlignment="1" applyProtection="1">
      <alignment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21" fillId="0" borderId="4" xfId="0" applyFont="1" applyBorder="1" applyAlignment="1" applyProtection="1"/>
    <xf numFmtId="0" fontId="31" fillId="0" borderId="0" xfId="0" applyFont="1">
      <alignment vertical="center"/>
    </xf>
    <xf numFmtId="0" fontId="17" fillId="0" borderId="19" xfId="0" applyFont="1" applyBorder="1" applyProtection="1">
      <alignment vertical="center"/>
    </xf>
    <xf numFmtId="178" fontId="14" fillId="0" borderId="26" xfId="0" applyNumberFormat="1" applyFont="1" applyBorder="1" applyProtection="1">
      <alignment vertical="center"/>
    </xf>
    <xf numFmtId="180" fontId="14" fillId="0" borderId="26" xfId="0" applyNumberFormat="1" applyFont="1" applyBorder="1" applyProtection="1">
      <alignment vertical="center"/>
    </xf>
    <xf numFmtId="181" fontId="14" fillId="0" borderId="23" xfId="0" applyNumberFormat="1" applyFont="1" applyBorder="1" applyAlignment="1" applyProtection="1">
      <alignment vertical="center"/>
    </xf>
    <xf numFmtId="0" fontId="17" fillId="0" borderId="19" xfId="0" applyFont="1" applyBorder="1" applyAlignment="1" applyProtection="1">
      <alignment horizontal="center" vertical="center"/>
    </xf>
    <xf numFmtId="0" fontId="14" fillId="0" borderId="24" xfId="0" applyFont="1" applyBorder="1" applyProtection="1">
      <alignment vertical="center"/>
    </xf>
    <xf numFmtId="0" fontId="15" fillId="0" borderId="27" xfId="0" applyFont="1" applyBorder="1" applyProtection="1">
      <alignment vertical="center"/>
    </xf>
    <xf numFmtId="0" fontId="17" fillId="0" borderId="27" xfId="0" applyFont="1" applyBorder="1" applyProtection="1">
      <alignment vertical="center"/>
    </xf>
    <xf numFmtId="0" fontId="17" fillId="0" borderId="17" xfId="0" applyFont="1" applyBorder="1" applyProtection="1">
      <alignment vertical="center"/>
    </xf>
    <xf numFmtId="0" fontId="17" fillId="0" borderId="31" xfId="0" applyFont="1" applyBorder="1" applyProtection="1">
      <alignment vertical="center"/>
    </xf>
    <xf numFmtId="0" fontId="19" fillId="0" borderId="23" xfId="0" applyFont="1" applyBorder="1" applyProtection="1">
      <alignment vertical="center"/>
    </xf>
    <xf numFmtId="6" fontId="15" fillId="0" borderId="8" xfId="2" applyFont="1" applyBorder="1" applyProtection="1">
      <alignment vertical="center"/>
    </xf>
    <xf numFmtId="0" fontId="17" fillId="0" borderId="15" xfId="0" applyFont="1" applyBorder="1" applyAlignment="1" applyProtection="1">
      <alignment horizontal="center" vertical="center"/>
    </xf>
    <xf numFmtId="0" fontId="17" fillId="0" borderId="26" xfId="0" applyFont="1" applyBorder="1" applyAlignment="1" applyProtection="1">
      <alignment horizontal="center" vertical="center"/>
    </xf>
    <xf numFmtId="0" fontId="19" fillId="0" borderId="26" xfId="0" applyFont="1" applyBorder="1" applyProtection="1">
      <alignment vertical="center"/>
    </xf>
    <xf numFmtId="0" fontId="19" fillId="0" borderId="31" xfId="0" applyFont="1" applyBorder="1" applyProtection="1">
      <alignment vertical="center"/>
    </xf>
    <xf numFmtId="0" fontId="17" fillId="0" borderId="33" xfId="0" applyFont="1" applyBorder="1" applyAlignment="1" applyProtection="1">
      <alignment horizontal="center" vertical="center"/>
    </xf>
    <xf numFmtId="0" fontId="17" fillId="0" borderId="32" xfId="0" applyFont="1" applyBorder="1" applyProtection="1">
      <alignment vertical="center"/>
    </xf>
    <xf numFmtId="0" fontId="17" fillId="0" borderId="33" xfId="0" applyFont="1" applyBorder="1" applyProtection="1">
      <alignment vertical="center"/>
    </xf>
    <xf numFmtId="0" fontId="28" fillId="0" borderId="4" xfId="0" applyFont="1" applyBorder="1" applyAlignment="1" applyProtection="1"/>
    <xf numFmtId="0" fontId="32" fillId="0" borderId="4" xfId="0" applyFont="1" applyBorder="1" applyAlignment="1" applyProtection="1"/>
    <xf numFmtId="0" fontId="16" fillId="0" borderId="0" xfId="0" applyFont="1" applyBorder="1" applyProtection="1">
      <alignment vertical="center"/>
    </xf>
    <xf numFmtId="0" fontId="14" fillId="0" borderId="32" xfId="0" applyFont="1" applyBorder="1" applyProtection="1">
      <alignment vertical="center"/>
    </xf>
    <xf numFmtId="0" fontId="14" fillId="0" borderId="20" xfId="0" applyFont="1" applyBorder="1" applyProtection="1">
      <alignment vertical="center"/>
    </xf>
    <xf numFmtId="0" fontId="20" fillId="0" borderId="10" xfId="0" applyNumberFormat="1" applyFont="1" applyBorder="1" applyProtection="1">
      <alignment vertical="center"/>
    </xf>
    <xf numFmtId="0" fontId="14" fillId="0" borderId="35" xfId="0" applyFont="1" applyBorder="1" applyProtection="1">
      <alignment vertical="center"/>
    </xf>
    <xf numFmtId="0" fontId="21" fillId="0" borderId="4" xfId="0" applyFont="1" applyBorder="1" applyAlignment="1" applyProtection="1">
      <alignment horizontal="right"/>
    </xf>
    <xf numFmtId="0" fontId="35" fillId="0" borderId="0" xfId="1" applyFont="1" applyAlignment="1" applyProtection="1">
      <alignment horizontal="justify" vertical="center"/>
    </xf>
    <xf numFmtId="0" fontId="14" fillId="0" borderId="5" xfId="0" applyFont="1" applyBorder="1" applyAlignment="1" applyProtection="1">
      <protection locked="0"/>
    </xf>
    <xf numFmtId="0" fontId="14" fillId="0" borderId="5" xfId="0" applyFont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21" fillId="0" borderId="5" xfId="0" applyFont="1" applyBorder="1" applyAlignment="1" applyProtection="1">
      <alignment horizontal="justify"/>
      <protection locked="0"/>
    </xf>
    <xf numFmtId="0" fontId="14" fillId="0" borderId="4" xfId="0" applyFont="1" applyBorder="1" applyAlignment="1" applyProtection="1"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21" fillId="0" borderId="4" xfId="0" applyFont="1" applyBorder="1" applyAlignment="1" applyProtection="1">
      <alignment horizontal="justify"/>
    </xf>
    <xf numFmtId="0" fontId="21" fillId="0" borderId="4" xfId="0" applyFont="1" applyBorder="1" applyAlignment="1">
      <alignment vertical="center"/>
    </xf>
    <xf numFmtId="0" fontId="21" fillId="0" borderId="0" xfId="0" applyFont="1" applyAlignment="1" applyProtection="1">
      <alignment horizontal="justify"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>
      <alignment vertical="center"/>
    </xf>
    <xf numFmtId="0" fontId="29" fillId="0" borderId="28" xfId="0" applyFont="1" applyBorder="1" applyAlignment="1" applyProtection="1">
      <alignment horizontal="left"/>
    </xf>
    <xf numFmtId="0" fontId="21" fillId="0" borderId="28" xfId="0" applyFont="1" applyBorder="1" applyAlignment="1" applyProtection="1">
      <alignment horizontal="left"/>
    </xf>
    <xf numFmtId="0" fontId="21" fillId="0" borderId="28" xfId="0" applyFont="1" applyBorder="1" applyAlignment="1">
      <alignment horizontal="left"/>
    </xf>
    <xf numFmtId="0" fontId="21" fillId="0" borderId="28" xfId="0" applyFont="1" applyBorder="1" applyAlignment="1">
      <alignment vertical="center"/>
    </xf>
    <xf numFmtId="0" fontId="21" fillId="0" borderId="0" xfId="0" applyFont="1" applyAlignment="1" applyProtection="1">
      <alignment horizontal="justify"/>
    </xf>
    <xf numFmtId="0" fontId="14" fillId="0" borderId="0" xfId="0" applyFont="1" applyAlignment="1" applyProtection="1">
      <alignment horizontal="justify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  <xf numFmtId="0" fontId="29" fillId="0" borderId="0" xfId="0" applyFont="1" applyAlignment="1" applyProtection="1">
      <alignment horizontal="justify" vertical="center"/>
    </xf>
    <xf numFmtId="0" fontId="14" fillId="0" borderId="4" xfId="0" applyFont="1" applyBorder="1" applyAlignment="1">
      <alignment horizontal="justify"/>
    </xf>
    <xf numFmtId="0" fontId="22" fillId="0" borderId="0" xfId="0" applyFont="1" applyAlignment="1" applyProtection="1">
      <alignment horizontal="justify" vertical="center"/>
    </xf>
    <xf numFmtId="0" fontId="14" fillId="0" borderId="0" xfId="0" applyFont="1" applyAlignment="1">
      <alignment horizontal="justify" vertical="center"/>
    </xf>
    <xf numFmtId="0" fontId="0" fillId="0" borderId="4" xfId="0" applyBorder="1" applyAlignment="1"/>
    <xf numFmtId="0" fontId="0" fillId="0" borderId="5" xfId="0" applyBorder="1" applyAlignment="1"/>
    <xf numFmtId="14" fontId="28" fillId="0" borderId="4" xfId="0" applyNumberFormat="1" applyFont="1" applyBorder="1" applyAlignment="1" applyProtection="1">
      <alignment horizontal="left"/>
      <protection locked="0"/>
    </xf>
    <xf numFmtId="0" fontId="21" fillId="0" borderId="0" xfId="0" applyFont="1" applyAlignment="1">
      <alignment horizontal="justify" vertical="center"/>
    </xf>
    <xf numFmtId="0" fontId="14" fillId="0" borderId="4" xfId="0" applyFont="1" applyBorder="1" applyAlignment="1"/>
    <xf numFmtId="0" fontId="21" fillId="0" borderId="4" xfId="0" applyFont="1" applyBorder="1" applyAlignment="1" applyProtection="1">
      <alignment horizontal="right"/>
    </xf>
    <xf numFmtId="0" fontId="21" fillId="0" borderId="4" xfId="0" applyFont="1" applyBorder="1" applyAlignment="1">
      <alignment horizontal="right"/>
    </xf>
    <xf numFmtId="0" fontId="21" fillId="0" borderId="5" xfId="0" applyFont="1" applyBorder="1" applyAlignment="1" applyProtection="1">
      <protection locked="0"/>
    </xf>
    <xf numFmtId="0" fontId="6" fillId="0" borderId="0" xfId="1" applyAlignment="1" applyProtection="1">
      <alignment horizontal="justify" vertical="center"/>
    </xf>
    <xf numFmtId="0" fontId="6" fillId="0" borderId="0" xfId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21" fillId="0" borderId="0" xfId="0" applyFont="1" applyBorder="1" applyAlignment="1" applyProtection="1">
      <alignment horizontal="justify"/>
    </xf>
    <xf numFmtId="0" fontId="14" fillId="0" borderId="0" xfId="0" applyFont="1" applyAlignment="1" applyProtection="1">
      <alignment horizontal="justify"/>
    </xf>
    <xf numFmtId="0" fontId="14" fillId="0" borderId="0" xfId="0" applyFont="1" applyAlignment="1" applyProtection="1">
      <alignment horizontal="justify" vertical="center" wrapText="1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21" fillId="0" borderId="5" xfId="0" applyFont="1" applyBorder="1" applyAlignment="1" applyProtection="1">
      <alignment horizontal="justify"/>
    </xf>
    <xf numFmtId="0" fontId="21" fillId="0" borderId="4" xfId="0" applyFont="1" applyBorder="1" applyAlignment="1"/>
    <xf numFmtId="0" fontId="14" fillId="0" borderId="5" xfId="0" applyFont="1" applyBorder="1" applyAlignment="1">
      <alignment horizontal="justify"/>
    </xf>
    <xf numFmtId="0" fontId="14" fillId="0" borderId="5" xfId="0" applyFont="1" applyBorder="1" applyAlignment="1" applyProtection="1">
      <alignment horizontal="justify"/>
    </xf>
    <xf numFmtId="179" fontId="28" fillId="0" borderId="4" xfId="0" applyNumberFormat="1" applyFont="1" applyBorder="1" applyAlignment="1" applyProtection="1">
      <alignment horizontal="center"/>
      <protection locked="0"/>
    </xf>
    <xf numFmtId="179" fontId="14" fillId="0" borderId="4" xfId="0" applyNumberFormat="1" applyFont="1" applyBorder="1" applyAlignment="1" applyProtection="1">
      <protection locked="0"/>
    </xf>
    <xf numFmtId="0" fontId="21" fillId="0" borderId="5" xfId="0" applyFont="1" applyBorder="1" applyAlignment="1" applyProtection="1">
      <alignment horizontal="left"/>
    </xf>
    <xf numFmtId="0" fontId="14" fillId="0" borderId="5" xfId="0" applyFont="1" applyBorder="1" applyAlignment="1" applyProtection="1">
      <alignment horizontal="left" vertical="center"/>
    </xf>
    <xf numFmtId="0" fontId="14" fillId="0" borderId="4" xfId="0" applyFont="1" applyBorder="1" applyAlignment="1" applyProtection="1">
      <alignment horizontal="justify"/>
    </xf>
    <xf numFmtId="0" fontId="34" fillId="0" borderId="4" xfId="0" applyFont="1" applyBorder="1" applyAlignment="1">
      <alignment horizontal="right" vertical="center"/>
    </xf>
    <xf numFmtId="0" fontId="12" fillId="2" borderId="0" xfId="0" applyFont="1" applyFill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34" xfId="0" applyFont="1" applyBorder="1" applyAlignment="1" applyProtection="1">
      <alignment vertical="center"/>
    </xf>
    <xf numFmtId="0" fontId="17" fillId="0" borderId="34" xfId="0" applyFont="1" applyBorder="1" applyAlignment="1">
      <alignment vertical="center"/>
    </xf>
    <xf numFmtId="0" fontId="36" fillId="0" borderId="0" xfId="0" applyFont="1" applyAlignment="1" applyProtection="1">
      <alignment horizontal="center" vertical="center"/>
    </xf>
    <xf numFmtId="0" fontId="37" fillId="0" borderId="0" xfId="0" applyFont="1" applyAlignment="1" applyProtection="1">
      <alignment vertical="center"/>
    </xf>
    <xf numFmtId="0" fontId="21" fillId="0" borderId="4" xfId="0" applyFont="1" applyBorder="1" applyAlignment="1" applyProtection="1">
      <protection locked="0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0000FF"/>
      <color rgb="FF3862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AG$9" lockText="1" noThreeD="1"/>
</file>

<file path=xl/ctrlProps/ctrlProp11.xml><?xml version="1.0" encoding="utf-8"?>
<formControlPr xmlns="http://schemas.microsoft.com/office/spreadsheetml/2009/9/main" objectType="CheckBox" fmlaLink="$AF$7" lockText="1" noThreeD="1"/>
</file>

<file path=xl/ctrlProps/ctrlProp12.xml><?xml version="1.0" encoding="utf-8"?>
<formControlPr xmlns="http://schemas.microsoft.com/office/spreadsheetml/2009/9/main" objectType="CheckBox" fmlaLink="$AF$10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CheckBox" fmlaLink="$AF$11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checked="Checked" firstButton="1" fmlaLink="$AI$7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CheckBox" fmlaLink="$AF$15" lockText="1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$S$26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Radio" firstButton="1" fmlaLink="$S$29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CheckBox" fmlaLink="$AG$7" lockText="1" noThreeD="1"/>
</file>

<file path=xl/ctrlProps/ctrlProp9.xml><?xml version="1.0" encoding="utf-8"?>
<formControlPr xmlns="http://schemas.microsoft.com/office/spreadsheetml/2009/9/main" objectType="CheckBox" fmlaLink="$AG$8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15</xdr:row>
          <xdr:rowOff>19050</xdr:rowOff>
        </xdr:from>
        <xdr:to>
          <xdr:col>1</xdr:col>
          <xdr:colOff>38100</xdr:colOff>
          <xdr:row>15</xdr:row>
          <xdr:rowOff>276225</xdr:rowOff>
        </xdr:to>
        <xdr:sp macro="" textlink="">
          <xdr:nvSpPr>
            <xdr:cNvPr id="43014" name="Check Box 6" hidden="1">
              <a:extLst>
                <a:ext uri="{63B3BB69-23CF-44E3-9099-C40C66FF867C}">
                  <a14:compatExt spid="_x0000_s43014"/>
                </a:ext>
                <a:ext uri="{FF2B5EF4-FFF2-40B4-BE49-F238E27FC236}">
                  <a16:creationId xmlns:a16="http://schemas.microsoft.com/office/drawing/2014/main" id="{00000000-0008-0000-0000-000006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25</xdr:row>
          <xdr:rowOff>38100</xdr:rowOff>
        </xdr:from>
        <xdr:to>
          <xdr:col>10</xdr:col>
          <xdr:colOff>342900</xdr:colOff>
          <xdr:row>25</xdr:row>
          <xdr:rowOff>323850</xdr:rowOff>
        </xdr:to>
        <xdr:sp macro="" textlink="">
          <xdr:nvSpPr>
            <xdr:cNvPr id="43017" name="Group Box 9" hidden="1">
              <a:extLst>
                <a:ext uri="{63B3BB69-23CF-44E3-9099-C40C66FF867C}">
                  <a14:compatExt spid="_x0000_s43017"/>
                </a:ext>
                <a:ext uri="{FF2B5EF4-FFF2-40B4-BE49-F238E27FC236}">
                  <a16:creationId xmlns:a16="http://schemas.microsoft.com/office/drawing/2014/main" id="{00000000-0008-0000-0000-000009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Shipment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28</xdr:row>
          <xdr:rowOff>38100</xdr:rowOff>
        </xdr:from>
        <xdr:to>
          <xdr:col>2</xdr:col>
          <xdr:colOff>0</xdr:colOff>
          <xdr:row>30</xdr:row>
          <xdr:rowOff>76199</xdr:rowOff>
        </xdr:to>
        <xdr:sp macro="" textlink="">
          <xdr:nvSpPr>
            <xdr:cNvPr id="43020" name="Group Box 12" hidden="1">
              <a:extLst>
                <a:ext uri="{63B3BB69-23CF-44E3-9099-C40C66FF867C}">
                  <a14:compatExt spid="_x0000_s43020"/>
                </a:ext>
                <a:ext uri="{FF2B5EF4-FFF2-40B4-BE49-F238E27FC236}">
                  <a16:creationId xmlns:a16="http://schemas.microsoft.com/office/drawing/2014/main" id="{00000000-0008-0000-0000-00000C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room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25</xdr:row>
          <xdr:rowOff>104775</xdr:rowOff>
        </xdr:from>
        <xdr:to>
          <xdr:col>6</xdr:col>
          <xdr:colOff>142875</xdr:colOff>
          <xdr:row>26</xdr:row>
          <xdr:rowOff>1</xdr:rowOff>
        </xdr:to>
        <xdr:sp macro="" textlink="">
          <xdr:nvSpPr>
            <xdr:cNvPr id="43026" name="Option Button 18" hidden="1">
              <a:extLst>
                <a:ext uri="{63B3BB69-23CF-44E3-9099-C40C66FF867C}">
                  <a14:compatExt spid="_x0000_s43026"/>
                </a:ext>
                <a:ext uri="{FF2B5EF4-FFF2-40B4-BE49-F238E27FC236}">
                  <a16:creationId xmlns:a16="http://schemas.microsoft.com/office/drawing/2014/main" id="{00000000-0008-0000-0000-00001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25</xdr:row>
          <xdr:rowOff>57150</xdr:rowOff>
        </xdr:from>
        <xdr:to>
          <xdr:col>8</xdr:col>
          <xdr:colOff>161925</xdr:colOff>
          <xdr:row>26</xdr:row>
          <xdr:rowOff>47626</xdr:rowOff>
        </xdr:to>
        <xdr:sp macro="" textlink="">
          <xdr:nvSpPr>
            <xdr:cNvPr id="43027" name="Option Button 19" hidden="1">
              <a:extLst>
                <a:ext uri="{63B3BB69-23CF-44E3-9099-C40C66FF867C}">
                  <a14:compatExt spid="_x0000_s43027"/>
                </a:ext>
                <a:ext uri="{FF2B5EF4-FFF2-40B4-BE49-F238E27FC236}">
                  <a16:creationId xmlns:a16="http://schemas.microsoft.com/office/drawing/2014/main" id="{00000000-0008-0000-0000-000013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28</xdr:row>
          <xdr:rowOff>123825</xdr:rowOff>
        </xdr:from>
        <xdr:to>
          <xdr:col>0</xdr:col>
          <xdr:colOff>533400</xdr:colOff>
          <xdr:row>29</xdr:row>
          <xdr:rowOff>38099</xdr:rowOff>
        </xdr:to>
        <xdr:sp macro="" textlink="">
          <xdr:nvSpPr>
            <xdr:cNvPr id="43028" name="Option Button 20" hidden="1">
              <a:extLst>
                <a:ext uri="{63B3BB69-23CF-44E3-9099-C40C66FF867C}">
                  <a14:compatExt spid="_x0000_s43028"/>
                </a:ext>
                <a:ext uri="{FF2B5EF4-FFF2-40B4-BE49-F238E27FC236}">
                  <a16:creationId xmlns:a16="http://schemas.microsoft.com/office/drawing/2014/main" id="{00000000-0008-0000-0000-000014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29</xdr:row>
          <xdr:rowOff>38100</xdr:rowOff>
        </xdr:from>
        <xdr:to>
          <xdr:col>0</xdr:col>
          <xdr:colOff>533400</xdr:colOff>
          <xdr:row>29</xdr:row>
          <xdr:rowOff>295275</xdr:rowOff>
        </xdr:to>
        <xdr:sp macro="" textlink="">
          <xdr:nvSpPr>
            <xdr:cNvPr id="43030" name="Option Button 22" hidden="1">
              <a:extLst>
                <a:ext uri="{63B3BB69-23CF-44E3-9099-C40C66FF867C}">
                  <a14:compatExt spid="_x0000_s43030"/>
                </a:ext>
                <a:ext uri="{FF2B5EF4-FFF2-40B4-BE49-F238E27FC236}">
                  <a16:creationId xmlns:a16="http://schemas.microsoft.com/office/drawing/2014/main" id="{00000000-0008-0000-0000-000016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</xdr:row>
          <xdr:rowOff>19050</xdr:rowOff>
        </xdr:from>
        <xdr:to>
          <xdr:col>3</xdr:col>
          <xdr:colOff>9525</xdr:colOff>
          <xdr:row>6</xdr:row>
          <xdr:rowOff>209550</xdr:rowOff>
        </xdr:to>
        <xdr:sp macro="" textlink="">
          <xdr:nvSpPr>
            <xdr:cNvPr id="46081" name="Check Box 1" hidden="1">
              <a:extLst>
                <a:ext uri="{63B3BB69-23CF-44E3-9099-C40C66FF867C}">
                  <a14:compatExt spid="_x0000_s46081"/>
                </a:ext>
                <a:ext uri="{FF2B5EF4-FFF2-40B4-BE49-F238E27FC236}">
                  <a16:creationId xmlns:a16="http://schemas.microsoft.com/office/drawing/2014/main" id="{00000000-0008-0000-0100-00000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7</xdr:row>
          <xdr:rowOff>38100</xdr:rowOff>
        </xdr:from>
        <xdr:to>
          <xdr:col>3</xdr:col>
          <xdr:colOff>9525</xdr:colOff>
          <xdr:row>7</xdr:row>
          <xdr:rowOff>209550</xdr:rowOff>
        </xdr:to>
        <xdr:sp macro="" textlink="">
          <xdr:nvSpPr>
            <xdr:cNvPr id="46082" name="Check Box 2" hidden="1">
              <a:extLst>
                <a:ext uri="{63B3BB69-23CF-44E3-9099-C40C66FF867C}">
                  <a14:compatExt spid="_x0000_s46082"/>
                </a:ext>
                <a:ext uri="{FF2B5EF4-FFF2-40B4-BE49-F238E27FC236}">
                  <a16:creationId xmlns:a16="http://schemas.microsoft.com/office/drawing/2014/main" id="{00000000-0008-0000-0100-000002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8</xdr:row>
          <xdr:rowOff>38100</xdr:rowOff>
        </xdr:from>
        <xdr:to>
          <xdr:col>3</xdr:col>
          <xdr:colOff>9525</xdr:colOff>
          <xdr:row>9</xdr:row>
          <xdr:rowOff>0</xdr:rowOff>
        </xdr:to>
        <xdr:sp macro="" textlink="">
          <xdr:nvSpPr>
            <xdr:cNvPr id="46083" name="Check Box 3" hidden="1">
              <a:extLst>
                <a:ext uri="{63B3BB69-23CF-44E3-9099-C40C66FF867C}">
                  <a14:compatExt spid="_x0000_s46083"/>
                </a:ext>
                <a:ext uri="{FF2B5EF4-FFF2-40B4-BE49-F238E27FC236}">
                  <a16:creationId xmlns:a16="http://schemas.microsoft.com/office/drawing/2014/main" id="{00000000-0008-0000-0100-000003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9</xdr:col>
          <xdr:colOff>0</xdr:colOff>
          <xdr:row>6</xdr:row>
          <xdr:rowOff>219075</xdr:rowOff>
        </xdr:to>
        <xdr:sp macro="" textlink="">
          <xdr:nvSpPr>
            <xdr:cNvPr id="46084" name="Check Box 4" hidden="1">
              <a:extLst>
                <a:ext uri="{63B3BB69-23CF-44E3-9099-C40C66FF867C}">
                  <a14:compatExt spid="_x0000_s46084"/>
                </a:ext>
                <a:ext uri="{FF2B5EF4-FFF2-40B4-BE49-F238E27FC236}">
                  <a16:creationId xmlns:a16="http://schemas.microsoft.com/office/drawing/2014/main" id="{00000000-0008-0000-0100-000004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19050</xdr:rowOff>
        </xdr:from>
        <xdr:to>
          <xdr:col>9</xdr:col>
          <xdr:colOff>0</xdr:colOff>
          <xdr:row>10</xdr:row>
          <xdr:rowOff>9525</xdr:rowOff>
        </xdr:to>
        <xdr:sp macro="" textlink="">
          <xdr:nvSpPr>
            <xdr:cNvPr id="46085" name="Check Box 5" hidden="1">
              <a:extLst>
                <a:ext uri="{63B3BB69-23CF-44E3-9099-C40C66FF867C}">
                  <a14:compatExt spid="_x0000_s46085"/>
                </a:ext>
                <a:ext uri="{FF2B5EF4-FFF2-40B4-BE49-F238E27FC236}">
                  <a16:creationId xmlns:a16="http://schemas.microsoft.com/office/drawing/2014/main" id="{00000000-0008-0000-0100-000005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</xdr:row>
          <xdr:rowOff>200025</xdr:rowOff>
        </xdr:from>
        <xdr:to>
          <xdr:col>6</xdr:col>
          <xdr:colOff>180975</xdr:colOff>
          <xdr:row>9</xdr:row>
          <xdr:rowOff>76200</xdr:rowOff>
        </xdr:to>
        <xdr:sp macro="" textlink="">
          <xdr:nvSpPr>
            <xdr:cNvPr id="46086" name="Group Box 6" hidden="1">
              <a:extLst>
                <a:ext uri="{63B3BB69-23CF-44E3-9099-C40C66FF867C}">
                  <a14:compatExt spid="_x0000_s46086"/>
                </a:ext>
                <a:ext uri="{FF2B5EF4-FFF2-40B4-BE49-F238E27FC236}">
                  <a16:creationId xmlns:a16="http://schemas.microsoft.com/office/drawing/2014/main" id="{00000000-0008-0000-0100-000006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9525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46087" name="Check Box 7" hidden="1">
              <a:extLst>
                <a:ext uri="{63B3BB69-23CF-44E3-9099-C40C66FF867C}">
                  <a14:compatExt spid="_x0000_s46087"/>
                </a:ext>
                <a:ext uri="{FF2B5EF4-FFF2-40B4-BE49-F238E27FC236}">
                  <a16:creationId xmlns:a16="http://schemas.microsoft.com/office/drawing/2014/main" id="{00000000-0008-0000-0100-000007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209550</xdr:rowOff>
        </xdr:from>
        <xdr:to>
          <xdr:col>4</xdr:col>
          <xdr:colOff>133350</xdr:colOff>
          <xdr:row>13</xdr:row>
          <xdr:rowOff>57150</xdr:rowOff>
        </xdr:to>
        <xdr:sp macro="" textlink="">
          <xdr:nvSpPr>
            <xdr:cNvPr id="46088" name="Group Box 8" hidden="1">
              <a:extLst>
                <a:ext uri="{63B3BB69-23CF-44E3-9099-C40C66FF867C}">
                  <a14:compatExt spid="_x0000_s46088"/>
                </a:ext>
                <a:ext uri="{FF2B5EF4-FFF2-40B4-BE49-F238E27FC236}">
                  <a16:creationId xmlns:a16="http://schemas.microsoft.com/office/drawing/2014/main" id="{00000000-0008-0000-0100-000008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11</xdr:row>
          <xdr:rowOff>19050</xdr:rowOff>
        </xdr:from>
        <xdr:to>
          <xdr:col>3</xdr:col>
          <xdr:colOff>85725</xdr:colOff>
          <xdr:row>11</xdr:row>
          <xdr:rowOff>219075</xdr:rowOff>
        </xdr:to>
        <xdr:sp macro="" textlink="">
          <xdr:nvSpPr>
            <xdr:cNvPr id="46089" name="Option Button 9" hidden="1">
              <a:extLst>
                <a:ext uri="{63B3BB69-23CF-44E3-9099-C40C66FF867C}">
                  <a14:compatExt spid="_x0000_s46089"/>
                </a:ext>
                <a:ext uri="{FF2B5EF4-FFF2-40B4-BE49-F238E27FC236}">
                  <a16:creationId xmlns:a16="http://schemas.microsoft.com/office/drawing/2014/main" id="{00000000-0008-0000-0100-000009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12</xdr:row>
          <xdr:rowOff>9525</xdr:rowOff>
        </xdr:from>
        <xdr:to>
          <xdr:col>3</xdr:col>
          <xdr:colOff>28575</xdr:colOff>
          <xdr:row>12</xdr:row>
          <xdr:rowOff>209550</xdr:rowOff>
        </xdr:to>
        <xdr:sp macro="" textlink="">
          <xdr:nvSpPr>
            <xdr:cNvPr id="46090" name="Option Button 10" hidden="1">
              <a:extLst>
                <a:ext uri="{63B3BB69-23CF-44E3-9099-C40C66FF867C}">
                  <a14:compatExt spid="_x0000_s46090"/>
                </a:ext>
                <a:ext uri="{FF2B5EF4-FFF2-40B4-BE49-F238E27FC236}">
                  <a16:creationId xmlns:a16="http://schemas.microsoft.com/office/drawing/2014/main" id="{00000000-0008-0000-0100-00000A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19050</xdr:rowOff>
        </xdr:from>
        <xdr:to>
          <xdr:col>9</xdr:col>
          <xdr:colOff>0</xdr:colOff>
          <xdr:row>15</xdr:row>
          <xdr:rowOff>9525</xdr:rowOff>
        </xdr:to>
        <xdr:sp macro="" textlink="">
          <xdr:nvSpPr>
            <xdr:cNvPr id="46091" name="Check Box 11" hidden="1">
              <a:extLst>
                <a:ext uri="{63B3BB69-23CF-44E3-9099-C40C66FF867C}">
                  <a14:compatExt spid="_x0000_s46091"/>
                </a:ext>
                <a:ext uri="{FF2B5EF4-FFF2-40B4-BE49-F238E27FC236}">
                  <a16:creationId xmlns:a16="http://schemas.microsoft.com/office/drawing/2014/main" id="{00000000-0008-0000-0100-00000B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56</xdr:row>
      <xdr:rowOff>0</xdr:rowOff>
    </xdr:from>
    <xdr:to>
      <xdr:col>0</xdr:col>
      <xdr:colOff>5864225</xdr:colOff>
      <xdr:row>83</xdr:row>
      <xdr:rowOff>180975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585"/>
        <a:stretch/>
      </xdr:blipFill>
      <xdr:spPr bwMode="auto">
        <a:xfrm>
          <a:off x="276225" y="11239500"/>
          <a:ext cx="5588000" cy="5324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mailto:sgmo-felica-kentei@sony.com" TargetMode="External"/><Relationship Id="rId1" Type="http://schemas.openxmlformats.org/officeDocument/2006/relationships/hyperlink" Target="mailto:emcs-felica-kentei@jp.sony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gmo-felica-kentei@son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S36"/>
  <sheetViews>
    <sheetView showGridLines="0" tabSelected="1" view="pageBreakPreview" zoomScale="85" zoomScaleNormal="100" zoomScaleSheetLayoutView="85" workbookViewId="0">
      <selection activeCell="O5" sqref="O5:Q5"/>
    </sheetView>
  </sheetViews>
  <sheetFormatPr defaultColWidth="9" defaultRowHeight="15" x14ac:dyDescent="0.15"/>
  <cols>
    <col min="1" max="1" width="9.125" style="90" customWidth="1"/>
    <col min="2" max="2" width="4.125" style="90" customWidth="1"/>
    <col min="3" max="3" width="2.625" style="90" customWidth="1"/>
    <col min="4" max="4" width="4.375" style="90" customWidth="1"/>
    <col min="5" max="6" width="10.75" style="90" customWidth="1"/>
    <col min="7" max="7" width="10.5" style="90" customWidth="1"/>
    <col min="8" max="8" width="2.625" style="90" customWidth="1"/>
    <col min="9" max="9" width="7.875" style="90" customWidth="1"/>
    <col min="10" max="10" width="4.5" style="90" customWidth="1"/>
    <col min="11" max="11" width="6.75" style="90" customWidth="1"/>
    <col min="12" max="12" width="8.375" style="90" customWidth="1"/>
    <col min="13" max="13" width="3" style="90" customWidth="1"/>
    <col min="14" max="14" width="10.625" style="90" customWidth="1"/>
    <col min="15" max="15" width="5.75" style="90" customWidth="1"/>
    <col min="16" max="16" width="2.875" style="90" customWidth="1"/>
    <col min="17" max="17" width="8.375" style="90" customWidth="1"/>
    <col min="18" max="18" width="3.375" style="90" customWidth="1"/>
    <col min="19" max="19" width="3.375" style="90" hidden="1" customWidth="1"/>
    <col min="20" max="16384" width="9" style="90"/>
  </cols>
  <sheetData>
    <row r="1" spans="1:19" ht="17.25" customHeight="1" x14ac:dyDescent="0.15">
      <c r="R1" s="12" t="s">
        <v>88</v>
      </c>
    </row>
    <row r="2" spans="1:19" ht="23.25" x14ac:dyDescent="0.15">
      <c r="A2" s="204" t="s">
        <v>29</v>
      </c>
      <c r="B2" s="204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</row>
    <row r="3" spans="1:19" ht="24.75" hidden="1" customHeight="1" x14ac:dyDescent="0.15">
      <c r="A3" s="95" t="s">
        <v>113</v>
      </c>
      <c r="B3" s="95"/>
      <c r="C3" s="95"/>
      <c r="D3" s="95"/>
      <c r="E3" s="95"/>
      <c r="F3" s="95"/>
      <c r="G3" s="95"/>
    </row>
    <row r="4" spans="1:19" ht="35.25" customHeight="1" x14ac:dyDescent="0.15">
      <c r="A4" s="159" t="s">
        <v>21</v>
      </c>
      <c r="B4" s="159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</row>
    <row r="5" spans="1:19" ht="26.25" customHeight="1" x14ac:dyDescent="0.3">
      <c r="A5" s="170" t="s">
        <v>50</v>
      </c>
      <c r="B5" s="170"/>
      <c r="C5" s="159"/>
      <c r="D5" s="159"/>
      <c r="E5" s="159"/>
      <c r="F5" s="177"/>
      <c r="G5" s="177"/>
      <c r="H5" s="96"/>
      <c r="L5" s="97"/>
      <c r="M5" s="97"/>
      <c r="N5" s="149" t="s">
        <v>0</v>
      </c>
      <c r="O5" s="176"/>
      <c r="P5" s="176"/>
      <c r="Q5" s="176"/>
      <c r="R5" s="98"/>
    </row>
    <row r="6" spans="1:19" ht="26.25" customHeight="1" x14ac:dyDescent="0.25">
      <c r="A6" s="157" t="s">
        <v>34</v>
      </c>
      <c r="B6" s="178"/>
      <c r="C6" s="178"/>
      <c r="D6" s="178"/>
      <c r="E6" s="155" t="s">
        <v>17</v>
      </c>
      <c r="F6" s="156"/>
      <c r="G6" s="156"/>
      <c r="H6" s="156"/>
      <c r="I6" s="156"/>
      <c r="J6" s="156"/>
      <c r="K6" s="179" t="s">
        <v>18</v>
      </c>
      <c r="L6" s="180"/>
      <c r="M6" s="181"/>
      <c r="N6" s="151"/>
      <c r="O6" s="151"/>
      <c r="P6" s="151"/>
      <c r="Q6" s="151"/>
      <c r="R6" s="99"/>
    </row>
    <row r="7" spans="1:19" ht="26.25" customHeight="1" x14ac:dyDescent="0.25">
      <c r="A7" s="100" t="s">
        <v>16</v>
      </c>
      <c r="B7" s="151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3"/>
      <c r="Q7" s="153"/>
      <c r="R7" s="99"/>
    </row>
    <row r="8" spans="1:19" ht="26.25" customHeight="1" x14ac:dyDescent="0.25">
      <c r="A8" s="190" t="s">
        <v>35</v>
      </c>
      <c r="B8" s="157"/>
      <c r="C8" s="191"/>
      <c r="D8" s="191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74"/>
      <c r="Q8" s="174"/>
      <c r="R8" s="101"/>
    </row>
    <row r="9" spans="1:19" ht="26.25" customHeight="1" x14ac:dyDescent="0.25">
      <c r="A9" s="190" t="s">
        <v>36</v>
      </c>
      <c r="B9" s="192"/>
      <c r="C9" s="154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75"/>
      <c r="Q9" s="175"/>
      <c r="R9" s="101"/>
    </row>
    <row r="10" spans="1:19" ht="26.25" customHeight="1" x14ac:dyDescent="0.25">
      <c r="A10" s="190" t="s">
        <v>37</v>
      </c>
      <c r="B10" s="193"/>
      <c r="C10" s="154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3"/>
      <c r="Q10" s="153"/>
      <c r="R10" s="103"/>
    </row>
    <row r="11" spans="1:19" ht="26.25" customHeight="1" x14ac:dyDescent="0.25">
      <c r="A11" s="100" t="s">
        <v>38</v>
      </c>
      <c r="B11" s="154"/>
      <c r="C11" s="155"/>
      <c r="D11" s="155"/>
      <c r="E11" s="155"/>
      <c r="F11" s="155"/>
      <c r="G11" s="155"/>
      <c r="H11" s="104"/>
      <c r="I11" s="105" t="s">
        <v>39</v>
      </c>
      <c r="J11" s="155"/>
      <c r="K11" s="155"/>
      <c r="L11" s="155"/>
      <c r="M11" s="155"/>
      <c r="N11" s="155"/>
      <c r="O11" s="155"/>
      <c r="P11" s="112"/>
      <c r="Q11" s="99"/>
      <c r="R11" s="103"/>
    </row>
    <row r="12" spans="1:19" ht="8.25" customHeight="1" x14ac:dyDescent="0.25">
      <c r="A12" s="106"/>
      <c r="B12" s="106"/>
      <c r="C12" s="107"/>
      <c r="D12" s="106"/>
      <c r="E12" s="104"/>
      <c r="F12" s="104"/>
      <c r="G12" s="104"/>
      <c r="H12" s="104"/>
      <c r="I12" s="99"/>
      <c r="J12" s="104"/>
      <c r="K12" s="102"/>
      <c r="L12" s="99"/>
      <c r="M12" s="99"/>
      <c r="N12" s="99"/>
      <c r="O12" s="99"/>
      <c r="P12" s="104"/>
      <c r="Q12" s="99"/>
      <c r="R12" s="103"/>
    </row>
    <row r="13" spans="1:19" ht="33" customHeight="1" x14ac:dyDescent="0.25">
      <c r="A13" s="157" t="s">
        <v>40</v>
      </c>
      <c r="B13" s="171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03"/>
    </row>
    <row r="14" spans="1:19" ht="10.5" customHeight="1" x14ac:dyDescent="0.15">
      <c r="A14" s="108"/>
      <c r="B14" s="108"/>
      <c r="C14" s="108"/>
      <c r="D14" s="108"/>
      <c r="E14" s="108"/>
      <c r="F14" s="108"/>
      <c r="G14" s="108"/>
    </row>
    <row r="15" spans="1:19" ht="20.25" customHeight="1" x14ac:dyDescent="0.15">
      <c r="A15" s="172" t="s">
        <v>41</v>
      </c>
      <c r="B15" s="167"/>
      <c r="C15" s="167"/>
      <c r="D15" s="167"/>
      <c r="E15" s="167"/>
      <c r="F15" s="173"/>
      <c r="G15" s="95"/>
      <c r="H15" s="96"/>
      <c r="I15" s="96"/>
      <c r="J15" s="96"/>
      <c r="K15" s="96"/>
      <c r="L15" s="96"/>
      <c r="M15" s="96"/>
      <c r="N15" s="96"/>
      <c r="O15" s="96"/>
      <c r="P15" s="96"/>
      <c r="Q15" s="96"/>
    </row>
    <row r="16" spans="1:19" s="101" customFormat="1" ht="27" customHeight="1" x14ac:dyDescent="0.15">
      <c r="A16" s="159" t="s">
        <v>114</v>
      </c>
      <c r="B16" s="167"/>
      <c r="C16" s="167"/>
      <c r="D16" s="167"/>
      <c r="E16" s="168"/>
      <c r="F16" s="168"/>
      <c r="G16" s="168"/>
      <c r="H16" s="168"/>
      <c r="I16" s="168"/>
      <c r="J16" s="168"/>
      <c r="K16" s="168"/>
      <c r="L16" s="168"/>
      <c r="M16" s="169"/>
      <c r="N16" s="169"/>
      <c r="O16" s="169"/>
      <c r="P16" s="169"/>
      <c r="Q16" s="169"/>
      <c r="S16" s="90"/>
    </row>
    <row r="17" spans="1:19" ht="24" customHeight="1" x14ac:dyDescent="0.15"/>
    <row r="18" spans="1:19" ht="21" customHeight="1" x14ac:dyDescent="0.15">
      <c r="A18" s="170" t="s">
        <v>19</v>
      </c>
      <c r="B18" s="159"/>
      <c r="C18" s="159"/>
      <c r="D18" s="159"/>
      <c r="E18" s="159"/>
      <c r="F18" s="159"/>
      <c r="G18" s="159"/>
      <c r="H18" s="160"/>
      <c r="I18" s="161"/>
      <c r="J18" s="161"/>
      <c r="K18" s="161"/>
      <c r="L18" s="96"/>
      <c r="M18" s="96"/>
      <c r="N18" s="96"/>
      <c r="O18" s="96"/>
      <c r="P18" s="96"/>
      <c r="Q18" s="96"/>
    </row>
    <row r="19" spans="1:19" ht="22.5" customHeight="1" x14ac:dyDescent="0.25">
      <c r="A19" s="166" t="s">
        <v>2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1"/>
      <c r="L19" s="161"/>
      <c r="M19" s="101"/>
      <c r="N19" s="101"/>
      <c r="O19" s="101"/>
      <c r="P19" s="101"/>
      <c r="Q19" s="101"/>
      <c r="R19" s="101"/>
    </row>
    <row r="20" spans="1:19" ht="27" customHeight="1" x14ac:dyDescent="0.15">
      <c r="A20" s="159" t="s">
        <v>129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1"/>
      <c r="L20" s="161"/>
      <c r="M20" s="161"/>
      <c r="N20" s="161"/>
      <c r="O20" s="161"/>
      <c r="P20" s="161"/>
      <c r="Q20" s="161"/>
      <c r="R20" s="101"/>
    </row>
    <row r="21" spans="1:19" ht="27" customHeight="1" x14ac:dyDescent="0.15">
      <c r="A21" s="159" t="s">
        <v>130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01"/>
    </row>
    <row r="22" spans="1:19" ht="13.5" customHeight="1" x14ac:dyDescent="0.15">
      <c r="A22" s="109"/>
      <c r="R22" s="101"/>
    </row>
    <row r="23" spans="1:19" ht="27" customHeight="1" x14ac:dyDescent="0.25">
      <c r="A23" s="157" t="s">
        <v>42</v>
      </c>
      <c r="B23" s="198"/>
      <c r="C23" s="155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99"/>
    </row>
    <row r="24" spans="1:19" ht="45" customHeight="1" x14ac:dyDescent="0.25">
      <c r="A24" s="162" t="s">
        <v>43</v>
      </c>
      <c r="B24" s="163"/>
      <c r="C24" s="163"/>
      <c r="D24" s="163"/>
      <c r="E24" s="163"/>
      <c r="F24" s="164"/>
      <c r="G24" s="164"/>
      <c r="H24" s="165"/>
      <c r="I24" s="165"/>
    </row>
    <row r="25" spans="1:19" ht="26.25" customHeight="1" x14ac:dyDescent="0.25">
      <c r="A25" s="157" t="s">
        <v>118</v>
      </c>
      <c r="B25" s="158"/>
      <c r="C25" s="158"/>
      <c r="D25" s="158"/>
      <c r="E25" s="158"/>
      <c r="F25" s="156"/>
      <c r="G25" s="156"/>
      <c r="H25" s="156"/>
      <c r="I25" s="156"/>
    </row>
    <row r="26" spans="1:19" ht="26.25" customHeight="1" x14ac:dyDescent="0.3">
      <c r="A26" s="196" t="s">
        <v>44</v>
      </c>
      <c r="B26" s="197"/>
      <c r="C26" s="197"/>
      <c r="D26" s="197"/>
      <c r="E26" s="197"/>
      <c r="F26" s="143" t="s">
        <v>133</v>
      </c>
      <c r="G26" s="121"/>
      <c r="H26" s="121"/>
      <c r="I26" s="180" t="s">
        <v>132</v>
      </c>
      <c r="J26" s="199"/>
      <c r="K26" s="199"/>
      <c r="L26" s="199"/>
      <c r="M26" s="199"/>
      <c r="N26" s="206"/>
      <c r="O26" s="174"/>
      <c r="P26" s="142" t="s">
        <v>131</v>
      </c>
      <c r="S26" s="110">
        <v>2</v>
      </c>
    </row>
    <row r="27" spans="1:19" ht="26.25" customHeight="1" x14ac:dyDescent="0.15">
      <c r="A27" s="111"/>
      <c r="B27" s="111"/>
      <c r="C27" s="111"/>
      <c r="D27" s="111"/>
      <c r="E27" s="111"/>
      <c r="F27" s="111"/>
      <c r="G27" s="111"/>
      <c r="H27" s="96"/>
      <c r="I27" s="96"/>
      <c r="J27" s="96"/>
      <c r="K27" s="96"/>
      <c r="L27" s="96"/>
      <c r="M27" s="96"/>
      <c r="N27" s="96"/>
      <c r="O27" s="96"/>
      <c r="P27" s="96"/>
      <c r="Q27" s="96"/>
    </row>
    <row r="28" spans="1:19" ht="25.9" customHeight="1" x14ac:dyDescent="0.15">
      <c r="A28" s="184" t="s">
        <v>45</v>
      </c>
      <c r="B28" s="185"/>
      <c r="C28" s="185"/>
      <c r="D28" s="185"/>
      <c r="E28" s="185"/>
      <c r="F28" s="95"/>
      <c r="G28" s="95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9" ht="27" customHeight="1" x14ac:dyDescent="0.3">
      <c r="A29" s="186" t="s">
        <v>115</v>
      </c>
      <c r="B29" s="187"/>
      <c r="C29" s="187"/>
      <c r="D29" s="187"/>
      <c r="E29" s="105" t="s">
        <v>116</v>
      </c>
      <c r="F29" s="156"/>
      <c r="G29" s="156"/>
      <c r="H29" s="156"/>
      <c r="I29" s="156"/>
      <c r="J29" s="156"/>
      <c r="K29" s="112" t="s">
        <v>46</v>
      </c>
      <c r="L29" s="113" t="s">
        <v>47</v>
      </c>
      <c r="M29" s="189"/>
      <c r="N29" s="156"/>
      <c r="O29" s="105" t="s">
        <v>48</v>
      </c>
      <c r="P29" s="194"/>
      <c r="Q29" s="195"/>
      <c r="S29" s="110">
        <v>2</v>
      </c>
    </row>
    <row r="30" spans="1:19" ht="27" customHeight="1" x14ac:dyDescent="0.15">
      <c r="A30" s="159" t="s">
        <v>117</v>
      </c>
      <c r="B30" s="167"/>
      <c r="C30" s="167"/>
      <c r="D30" s="167"/>
      <c r="E30" s="95"/>
      <c r="F30" s="95"/>
      <c r="G30" s="95"/>
      <c r="H30" s="109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9" ht="21.75" customHeight="1" x14ac:dyDescent="0.15">
      <c r="A31" s="108"/>
      <c r="B31" s="108"/>
      <c r="C31" s="108"/>
      <c r="D31" s="108"/>
      <c r="E31" s="108"/>
      <c r="F31" s="108"/>
      <c r="G31" s="108"/>
    </row>
    <row r="32" spans="1:19" ht="24.75" customHeight="1" x14ac:dyDescent="0.15">
      <c r="A32" s="170" t="s">
        <v>49</v>
      </c>
      <c r="B32" s="167"/>
      <c r="C32" s="167"/>
      <c r="D32" s="167"/>
      <c r="E32" s="167"/>
      <c r="F32" s="167"/>
      <c r="G32" s="167"/>
      <c r="H32" s="168"/>
      <c r="I32" s="168"/>
      <c r="J32" s="168"/>
    </row>
    <row r="33" spans="1:13" ht="38.25" customHeight="1" x14ac:dyDescent="0.15">
      <c r="A33" s="188" t="s">
        <v>26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</row>
    <row r="34" spans="1:13" ht="48.75" customHeight="1" x14ac:dyDescent="0.15">
      <c r="A34" s="188" t="s">
        <v>1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</row>
    <row r="35" spans="1:13" ht="19.5" customHeight="1" x14ac:dyDescent="0.15">
      <c r="A35" s="182" t="s">
        <v>86</v>
      </c>
      <c r="B35" s="183"/>
      <c r="C35" s="183"/>
      <c r="D35" s="183"/>
      <c r="E35" s="183"/>
      <c r="F35" s="183"/>
      <c r="G35" s="183"/>
      <c r="H35" s="183"/>
    </row>
    <row r="36" spans="1:13" ht="27" customHeight="1" x14ac:dyDescent="0.15"/>
  </sheetData>
  <sheetProtection algorithmName="SHA-512" hashValue="Vg6NV+hxc3gCelxUf9HSDLuLifeBTq8VH+6fW83ailcFiyyzHqtm3cDTMt9Es9uSnxYgB2CDHiwjaxz/ybf4og==" saltValue="utqU5BU0ZMtepR8fcbR3Fw==" spinCount="100000" sheet="1" objects="1" scenarios="1" selectLockedCells="1"/>
  <mergeCells count="43">
    <mergeCell ref="A8:D8"/>
    <mergeCell ref="A9:B9"/>
    <mergeCell ref="A10:B10"/>
    <mergeCell ref="C10:Q10"/>
    <mergeCell ref="P29:Q29"/>
    <mergeCell ref="A26:E26"/>
    <mergeCell ref="A23:B23"/>
    <mergeCell ref="C23:Q23"/>
    <mergeCell ref="I26:M26"/>
    <mergeCell ref="N26:O26"/>
    <mergeCell ref="A35:H35"/>
    <mergeCell ref="A28:E28"/>
    <mergeCell ref="A29:D29"/>
    <mergeCell ref="A30:D30"/>
    <mergeCell ref="A32:J32"/>
    <mergeCell ref="A33:L33"/>
    <mergeCell ref="A34:M34"/>
    <mergeCell ref="M29:N29"/>
    <mergeCell ref="F29:J29"/>
    <mergeCell ref="A2:R2"/>
    <mergeCell ref="A4:R4"/>
    <mergeCell ref="O5:Q5"/>
    <mergeCell ref="A5:G5"/>
    <mergeCell ref="A6:D6"/>
    <mergeCell ref="E6:J6"/>
    <mergeCell ref="K6:L6"/>
    <mergeCell ref="M6:Q6"/>
    <mergeCell ref="B7:Q7"/>
    <mergeCell ref="B11:G11"/>
    <mergeCell ref="J11:O11"/>
    <mergeCell ref="C13:Q13"/>
    <mergeCell ref="A25:E25"/>
    <mergeCell ref="F25:I25"/>
    <mergeCell ref="A20:Q20"/>
    <mergeCell ref="A24:I24"/>
    <mergeCell ref="A19:L19"/>
    <mergeCell ref="A16:Q16"/>
    <mergeCell ref="A21:Q21"/>
    <mergeCell ref="A18:K18"/>
    <mergeCell ref="A13:B13"/>
    <mergeCell ref="A15:F15"/>
    <mergeCell ref="E8:Q8"/>
    <mergeCell ref="C9:Q9"/>
  </mergeCells>
  <phoneticPr fontId="1"/>
  <hyperlinks>
    <hyperlink ref="A35" r:id="rId1" display="mailto:emcs-felica-kentei@jp.sony.com" xr:uid="{00000000-0004-0000-0000-000000000000}"/>
    <hyperlink ref="A35:H35" r:id="rId2" display="e-mail : sgmo-felica-kentei@sony.com" xr:uid="{3CD9EDD1-7DBA-4E03-B311-F05D1C702E07}"/>
  </hyperlinks>
  <pageMargins left="0.39370078740157483" right="0.19685039370078741" top="0.55118110236220474" bottom="0.55118110236220474" header="0.31496062992125984" footer="0.31496062992125984"/>
  <pageSetup paperSize="9" scale="85" orientation="portrait" horizontalDpi="1200" verticalDpi="1200" r:id="rId3"/>
  <headerFooter>
    <oddFooter>&amp;C&amp;P / &amp;N Page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14" r:id="rId6" name="Check Box 6">
              <controlPr defaultSize="0" autoFill="0" autoLine="0" autoPict="0">
                <anchor moveWithCells="1">
                  <from>
                    <xdr:col>0</xdr:col>
                    <xdr:colOff>285750</xdr:colOff>
                    <xdr:row>15</xdr:row>
                    <xdr:rowOff>19050</xdr:rowOff>
                  </from>
                  <to>
                    <xdr:col>1</xdr:col>
                    <xdr:colOff>38100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7" r:id="rId7" name="Group Box 9">
              <controlPr defaultSize="0" autoFill="0" autoPict="0">
                <anchor moveWithCells="1">
                  <from>
                    <xdr:col>4</xdr:col>
                    <xdr:colOff>561975</xdr:colOff>
                    <xdr:row>25</xdr:row>
                    <xdr:rowOff>38100</xdr:rowOff>
                  </from>
                  <to>
                    <xdr:col>10</xdr:col>
                    <xdr:colOff>342900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0" r:id="rId8" name="Group Box 12">
              <controlPr defaultSize="0" autoFill="0" autoPict="0">
                <anchor moveWithCells="1">
                  <from>
                    <xdr:col>0</xdr:col>
                    <xdr:colOff>114300</xdr:colOff>
                    <xdr:row>28</xdr:row>
                    <xdr:rowOff>38100</xdr:rowOff>
                  </from>
                  <to>
                    <xdr:col>2</xdr:col>
                    <xdr:colOff>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6" r:id="rId9" name="Option Button 18">
              <controlPr defaultSize="0" autoFill="0" autoLine="0" autoPict="0">
                <anchor moveWithCells="1">
                  <from>
                    <xdr:col>4</xdr:col>
                    <xdr:colOff>552450</xdr:colOff>
                    <xdr:row>25</xdr:row>
                    <xdr:rowOff>104775</xdr:rowOff>
                  </from>
                  <to>
                    <xdr:col>6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7" r:id="rId10" name="Option Button 19">
              <controlPr defaultSize="0" autoFill="0" autoLine="0" autoPict="0">
                <anchor moveWithCells="1">
                  <from>
                    <xdr:col>6</xdr:col>
                    <xdr:colOff>238125</xdr:colOff>
                    <xdr:row>25</xdr:row>
                    <xdr:rowOff>57150</xdr:rowOff>
                  </from>
                  <to>
                    <xdr:col>8</xdr:col>
                    <xdr:colOff>161925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8" r:id="rId11" name="Option Button 20">
              <controlPr defaultSize="0" autoFill="0" autoLine="0" autoPict="0">
                <anchor moveWithCells="1">
                  <from>
                    <xdr:col>0</xdr:col>
                    <xdr:colOff>190500</xdr:colOff>
                    <xdr:row>28</xdr:row>
                    <xdr:rowOff>123825</xdr:rowOff>
                  </from>
                  <to>
                    <xdr:col>0</xdr:col>
                    <xdr:colOff>533400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0" r:id="rId12" name="Option Button 22">
              <controlPr defaultSize="0" autoFill="0" autoLine="0" autoPict="0">
                <anchor moveWithCells="1">
                  <from>
                    <xdr:col>0</xdr:col>
                    <xdr:colOff>190500</xdr:colOff>
                    <xdr:row>29</xdr:row>
                    <xdr:rowOff>38100</xdr:rowOff>
                  </from>
                  <to>
                    <xdr:col>0</xdr:col>
                    <xdr:colOff>533400</xdr:colOff>
                    <xdr:row>29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C1A56-231F-4C4C-8EDA-6E783D43A1E1}">
  <sheetPr codeName="Sheet1"/>
  <dimension ref="A1:AI25"/>
  <sheetViews>
    <sheetView showGridLines="0" view="pageBreakPreview" zoomScaleNormal="100" zoomScaleSheetLayoutView="100" workbookViewId="0">
      <selection activeCell="E7" sqref="E7"/>
    </sheetView>
  </sheetViews>
  <sheetFormatPr defaultColWidth="9" defaultRowHeight="15" x14ac:dyDescent="0.15"/>
  <cols>
    <col min="1" max="1" width="2.125" style="2" customWidth="1"/>
    <col min="2" max="2" width="3.5" style="2" customWidth="1"/>
    <col min="3" max="3" width="3" style="2" customWidth="1"/>
    <col min="4" max="4" width="10.125" style="2" customWidth="1"/>
    <col min="5" max="5" width="3.375" style="12" customWidth="1"/>
    <col min="6" max="6" width="3" style="2" customWidth="1"/>
    <col min="7" max="7" width="10.875" style="2" customWidth="1"/>
    <col min="8" max="8" width="2.75" style="2" customWidth="1"/>
    <col min="9" max="9" width="2.875" style="2" customWidth="1"/>
    <col min="10" max="10" width="12" style="2" customWidth="1"/>
    <col min="11" max="11" width="2.75" style="2" customWidth="1"/>
    <col min="12" max="12" width="3" style="2" customWidth="1"/>
    <col min="13" max="13" width="11" style="2" customWidth="1"/>
    <col min="14" max="15" width="3.75" style="2" customWidth="1"/>
    <col min="16" max="16" width="10.75" style="2" customWidth="1"/>
    <col min="17" max="17" width="6.875" style="2" customWidth="1"/>
    <col min="18" max="18" width="6.875" style="2" hidden="1" customWidth="1"/>
    <col min="19" max="19" width="13" style="2" hidden="1" customWidth="1"/>
    <col min="20" max="20" width="10" style="2" hidden="1" customWidth="1"/>
    <col min="21" max="21" width="8.5" style="2" hidden="1" customWidth="1"/>
    <col min="22" max="34" width="6" style="2" hidden="1" customWidth="1"/>
    <col min="35" max="35" width="5.125" style="2" hidden="1" customWidth="1"/>
    <col min="36" max="37" width="6.625" style="2" customWidth="1"/>
    <col min="38" max="40" width="6.25" style="2" customWidth="1"/>
    <col min="41" max="16384" width="9" style="2"/>
  </cols>
  <sheetData>
    <row r="1" spans="1:35" ht="30" customHeight="1" thickBot="1" x14ac:dyDescent="0.2">
      <c r="A1" s="200" t="s">
        <v>85</v>
      </c>
      <c r="B1" s="200"/>
      <c r="C1" s="200"/>
      <c r="D1" s="200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117"/>
      <c r="S1" s="1"/>
      <c r="U1" s="1"/>
      <c r="V1" s="1"/>
      <c r="W1" s="1"/>
      <c r="X1" s="1"/>
      <c r="Y1" s="1"/>
      <c r="Z1" s="1"/>
      <c r="AE1" s="1"/>
      <c r="AG1" s="3"/>
      <c r="AH1" s="3"/>
    </row>
    <row r="2" spans="1:35" ht="18" customHeight="1" thickBot="1" x14ac:dyDescent="0.2">
      <c r="A2" s="4"/>
      <c r="B2" s="122" t="s">
        <v>121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7"/>
      <c r="S2" s="8"/>
      <c r="T2" s="129" t="s">
        <v>32</v>
      </c>
      <c r="V2" s="8"/>
      <c r="W2" s="8"/>
      <c r="X2" s="8"/>
      <c r="Y2" s="8"/>
      <c r="Z2" s="8"/>
      <c r="AA2" s="8"/>
      <c r="AB2" s="130" t="s">
        <v>61</v>
      </c>
      <c r="AC2" s="131" t="s">
        <v>62</v>
      </c>
      <c r="AD2" s="132" t="s">
        <v>63</v>
      </c>
      <c r="AE2" s="130" t="s">
        <v>64</v>
      </c>
      <c r="AF2" s="8"/>
      <c r="AG2" s="8"/>
      <c r="AH2" s="4"/>
      <c r="AI2" s="4"/>
    </row>
    <row r="3" spans="1:35" ht="18" customHeight="1" thickBot="1" x14ac:dyDescent="0.2">
      <c r="A3" s="4"/>
      <c r="B3" s="9"/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8"/>
      <c r="R3" s="8"/>
      <c r="S3" s="13"/>
      <c r="T3" s="134">
        <v>17200</v>
      </c>
      <c r="U3" s="118" t="s">
        <v>65</v>
      </c>
      <c r="V3" s="119"/>
      <c r="W3" s="119"/>
      <c r="X3" s="119"/>
      <c r="Y3" s="119"/>
      <c r="Z3" s="119"/>
      <c r="AA3" s="120"/>
      <c r="AB3" s="14">
        <v>900</v>
      </c>
      <c r="AC3" s="15">
        <v>1800</v>
      </c>
      <c r="AD3" s="15">
        <v>35</v>
      </c>
      <c r="AE3" s="15">
        <f>SUM(AE7:AE9)</f>
        <v>0</v>
      </c>
      <c r="AF3" s="8"/>
      <c r="AG3" s="8"/>
      <c r="AH3" s="4"/>
      <c r="AI3" s="4"/>
    </row>
    <row r="4" spans="1:35" ht="18" customHeight="1" thickBot="1" x14ac:dyDescent="0.2">
      <c r="A4" s="11"/>
      <c r="B4" s="11"/>
      <c r="C4" s="11"/>
      <c r="D4" s="11"/>
      <c r="F4" s="11" t="s">
        <v>51</v>
      </c>
      <c r="G4" s="11"/>
      <c r="H4" s="11"/>
      <c r="I4" s="11"/>
      <c r="J4" s="11"/>
      <c r="K4" s="11"/>
      <c r="L4" s="11"/>
      <c r="M4" s="11"/>
      <c r="N4" s="11"/>
      <c r="S4" s="19" t="s">
        <v>66</v>
      </c>
      <c r="T4" s="19" t="s">
        <v>67</v>
      </c>
      <c r="U4" s="20" t="s">
        <v>68</v>
      </c>
      <c r="V4" s="21" t="s">
        <v>69</v>
      </c>
      <c r="W4" s="22" t="s">
        <v>62</v>
      </c>
      <c r="X4" s="23" t="s">
        <v>70</v>
      </c>
      <c r="Y4" s="10" t="s">
        <v>63</v>
      </c>
      <c r="Z4" s="24" t="s">
        <v>71</v>
      </c>
      <c r="AA4" s="22" t="s">
        <v>72</v>
      </c>
      <c r="AB4" s="23" t="s">
        <v>73</v>
      </c>
      <c r="AC4" s="135" t="s">
        <v>74</v>
      </c>
      <c r="AD4" s="136" t="s">
        <v>75</v>
      </c>
      <c r="AE4" s="137" t="s">
        <v>76</v>
      </c>
      <c r="AF4" s="16" t="b">
        <f>OR(AF7:AF11)</f>
        <v>0</v>
      </c>
      <c r="AG4" s="144" t="b">
        <f>OR(AG7:AG9)</f>
        <v>0</v>
      </c>
    </row>
    <row r="5" spans="1:35" ht="18" customHeight="1" thickBot="1" x14ac:dyDescent="0.2">
      <c r="A5" s="11"/>
      <c r="B5" s="11"/>
      <c r="C5" s="11"/>
      <c r="D5" s="11"/>
      <c r="F5" s="11"/>
      <c r="G5" s="11"/>
      <c r="H5" s="11"/>
      <c r="I5" s="11"/>
      <c r="J5" s="11"/>
      <c r="K5" s="11"/>
      <c r="L5" s="11"/>
      <c r="M5" s="11"/>
      <c r="N5" s="11"/>
      <c r="R5" s="40" t="s">
        <v>122</v>
      </c>
      <c r="S5" s="126">
        <f>ROUNDUP(SUM(U5:W5)/3600*$T$3/100,0)*100</f>
        <v>0</v>
      </c>
      <c r="T5" s="42">
        <f>SUM(U5:W5)/3600</f>
        <v>0</v>
      </c>
      <c r="U5" s="145">
        <f>IF(AND(AF4=TRUE,AG4=TRUE,AE3&gt;0),7200,0)</f>
        <v>0</v>
      </c>
      <c r="V5" s="138"/>
      <c r="W5" s="123"/>
      <c r="X5" s="140"/>
      <c r="Y5" s="141"/>
      <c r="Z5" s="141"/>
      <c r="AA5" s="123"/>
      <c r="AB5" s="140"/>
      <c r="AC5" s="139"/>
      <c r="AD5" s="127"/>
      <c r="AE5" s="133"/>
      <c r="AF5" s="16"/>
      <c r="AG5" s="11"/>
    </row>
    <row r="6" spans="1:35" ht="18" customHeight="1" x14ac:dyDescent="0.15">
      <c r="B6" s="17"/>
      <c r="C6" s="114" t="s">
        <v>120</v>
      </c>
      <c r="D6" s="18"/>
      <c r="F6" s="11"/>
      <c r="H6" s="75" t="s">
        <v>128</v>
      </c>
      <c r="I6" s="11"/>
      <c r="J6" s="11"/>
      <c r="K6" s="11"/>
      <c r="L6" s="11"/>
      <c r="M6" s="11"/>
      <c r="N6" s="11"/>
      <c r="R6" s="43"/>
      <c r="S6" s="44"/>
      <c r="T6" s="44"/>
      <c r="U6" s="35"/>
      <c r="V6" s="33"/>
      <c r="W6" s="43"/>
      <c r="X6" s="35"/>
      <c r="Y6" s="32"/>
      <c r="Z6" s="32"/>
      <c r="AA6" s="43"/>
      <c r="AB6" s="35"/>
      <c r="AC6" s="32"/>
      <c r="AD6" s="43"/>
      <c r="AE6" s="44"/>
      <c r="AF6" s="25" t="s">
        <v>77</v>
      </c>
      <c r="AG6" s="25" t="s">
        <v>78</v>
      </c>
      <c r="AH6" s="26"/>
      <c r="AI6" s="27" t="s">
        <v>54</v>
      </c>
    </row>
    <row r="7" spans="1:35" ht="18" customHeight="1" x14ac:dyDescent="0.15">
      <c r="A7" s="11"/>
      <c r="B7" s="11"/>
      <c r="C7" s="11"/>
      <c r="D7" s="81" t="s">
        <v>5</v>
      </c>
      <c r="E7" s="28"/>
      <c r="F7" s="29" t="str">
        <f>IF(E7&lt;2,"unit","units")</f>
        <v>unit</v>
      </c>
      <c r="H7" s="11"/>
      <c r="J7" s="76" t="s">
        <v>57</v>
      </c>
      <c r="K7" s="11"/>
      <c r="N7" s="11"/>
      <c r="O7" s="11"/>
      <c r="P7" s="30"/>
      <c r="R7" s="40" t="s">
        <v>123</v>
      </c>
      <c r="S7" s="31">
        <f>ROUNDUP(SUM(U7:W7)/3600*$T$3/100,0)*100</f>
        <v>0</v>
      </c>
      <c r="T7" s="42">
        <f>SUM(U7:W7)/3600</f>
        <v>0</v>
      </c>
      <c r="U7" s="35">
        <f>IF(AF7=TRUE,X7*AC7*AE$3,0)</f>
        <v>0</v>
      </c>
      <c r="V7" s="33">
        <f>IF(AND(AF7=TRUE,SUM($AE$7:$AE$9)&gt;0)=TRUE,AC7*Z7+AA7*AD7,0)</f>
        <v>0</v>
      </c>
      <c r="W7" s="34"/>
      <c r="X7" s="35">
        <f>AB7*Y7</f>
        <v>1540</v>
      </c>
      <c r="Y7" s="33">
        <f>$AD$3</f>
        <v>35</v>
      </c>
      <c r="Z7" s="32">
        <v>10</v>
      </c>
      <c r="AA7" s="34">
        <v>240</v>
      </c>
      <c r="AB7" s="35">
        <f>IF($AI$7=1,$AB$18,$AB$19)</f>
        <v>44</v>
      </c>
      <c r="AC7" s="36">
        <v>15</v>
      </c>
      <c r="AD7" s="37">
        <v>4</v>
      </c>
      <c r="AE7" s="44">
        <f>IF(AND(AG7=TRUE,E7&gt;0)=TRUE,E7,0)</f>
        <v>0</v>
      </c>
      <c r="AF7" s="39" t="b">
        <v>0</v>
      </c>
      <c r="AG7" s="39" t="b">
        <v>0</v>
      </c>
      <c r="AH7" s="40" t="s">
        <v>79</v>
      </c>
      <c r="AI7" s="41">
        <v>1</v>
      </c>
    </row>
    <row r="8" spans="1:35" ht="18" customHeight="1" x14ac:dyDescent="0.15">
      <c r="A8" s="11"/>
      <c r="B8" s="11"/>
      <c r="C8" s="11"/>
      <c r="D8" s="80" t="s">
        <v>3</v>
      </c>
      <c r="E8" s="28"/>
      <c r="F8" s="29" t="str">
        <f>IF(E8&lt;2,"unit","units")</f>
        <v>unit</v>
      </c>
      <c r="H8" s="11"/>
      <c r="J8" s="18"/>
      <c r="K8" s="11"/>
      <c r="N8" s="11"/>
      <c r="O8" s="11"/>
      <c r="P8" s="30"/>
      <c r="R8" s="43"/>
      <c r="S8" s="31"/>
      <c r="T8" s="42"/>
      <c r="U8" s="35"/>
      <c r="V8" s="33"/>
      <c r="W8" s="34"/>
      <c r="X8" s="35"/>
      <c r="Y8" s="33"/>
      <c r="Z8" s="32"/>
      <c r="AA8" s="34"/>
      <c r="AB8" s="35"/>
      <c r="AC8" s="36"/>
      <c r="AD8" s="37"/>
      <c r="AE8" s="44">
        <f>IF(AND(AG8=TRUE,E8&gt;0)=TRUE,E8,0)</f>
        <v>0</v>
      </c>
      <c r="AF8" s="39"/>
      <c r="AG8" s="39" t="b">
        <v>0</v>
      </c>
      <c r="AH8" s="40" t="s">
        <v>80</v>
      </c>
    </row>
    <row r="9" spans="1:35" ht="18" customHeight="1" thickBot="1" x14ac:dyDescent="0.2">
      <c r="A9" s="11"/>
      <c r="B9" s="11"/>
      <c r="C9" s="11"/>
      <c r="D9" s="80" t="s">
        <v>4</v>
      </c>
      <c r="E9" s="28"/>
      <c r="F9" s="29" t="str">
        <f>IF(E9&lt;2,"unit","units")</f>
        <v>unit</v>
      </c>
      <c r="H9" s="75" t="s">
        <v>33</v>
      </c>
      <c r="N9" s="11"/>
      <c r="O9" s="11"/>
      <c r="P9" s="30"/>
      <c r="R9" s="43"/>
      <c r="S9" s="44"/>
      <c r="T9" s="44"/>
      <c r="U9" s="54"/>
      <c r="V9" s="33"/>
      <c r="W9" s="43"/>
      <c r="X9" s="35"/>
      <c r="Y9" s="11"/>
      <c r="Z9" s="45"/>
      <c r="AA9" s="34"/>
      <c r="AB9" s="35"/>
      <c r="AC9" s="33"/>
      <c r="AD9" s="43"/>
      <c r="AE9" s="128">
        <f>IF(AND(AG9=TRUE,E9&gt;0)=TRUE,E9,0)</f>
        <v>0</v>
      </c>
      <c r="AF9" s="39"/>
      <c r="AG9" s="39" t="b">
        <v>0</v>
      </c>
      <c r="AH9" s="40" t="s">
        <v>81</v>
      </c>
    </row>
    <row r="10" spans="1:35" ht="18" customHeight="1" x14ac:dyDescent="0.15">
      <c r="A10" s="11"/>
      <c r="B10" s="11"/>
      <c r="C10" s="11"/>
      <c r="D10" s="11"/>
      <c r="F10" s="11"/>
      <c r="G10" s="18"/>
      <c r="H10" s="11"/>
      <c r="J10" s="76" t="s">
        <v>57</v>
      </c>
      <c r="K10" s="11"/>
      <c r="N10" s="11"/>
      <c r="O10" s="11"/>
      <c r="P10" s="11"/>
      <c r="R10" s="40" t="s">
        <v>124</v>
      </c>
      <c r="S10" s="31">
        <f>ROUNDUP(SUM(U10:W10)/3600*$T$3/100,0)*100</f>
        <v>0</v>
      </c>
      <c r="T10" s="42">
        <f>SUM(U10:W10)/3600</f>
        <v>0</v>
      </c>
      <c r="U10" s="35">
        <f>IF(AF10=TRUE,X10*AC10*AE$3,0)</f>
        <v>0</v>
      </c>
      <c r="V10" s="33">
        <f>IF(AND(AF10=TRUE,SUM($AE$7:$AE$9)&gt;0)=TRUE,AC10*Z10+AA10*AD10,0)</f>
        <v>0</v>
      </c>
      <c r="W10" s="34"/>
      <c r="X10" s="35">
        <f>AB10*Y10</f>
        <v>350</v>
      </c>
      <c r="Y10" s="33">
        <f>$AD$3</f>
        <v>35</v>
      </c>
      <c r="Z10" s="32">
        <v>10</v>
      </c>
      <c r="AA10" s="34">
        <v>60</v>
      </c>
      <c r="AB10" s="35">
        <f>IF($AI$7=1,$AC$18,$AC$19)</f>
        <v>10</v>
      </c>
      <c r="AC10" s="36">
        <v>20</v>
      </c>
      <c r="AD10" s="37">
        <v>4</v>
      </c>
      <c r="AF10" s="38" t="b">
        <v>0</v>
      </c>
      <c r="AG10" s="11"/>
      <c r="AH10" s="46"/>
    </row>
    <row r="11" spans="1:35" ht="18" customHeight="1" x14ac:dyDescent="0.15">
      <c r="A11" s="11"/>
      <c r="B11" s="11"/>
      <c r="C11" s="115" t="s">
        <v>119</v>
      </c>
      <c r="D11" s="47"/>
      <c r="E11" s="48"/>
      <c r="F11" s="48"/>
      <c r="G11" s="116"/>
      <c r="J11" s="76" t="s">
        <v>58</v>
      </c>
      <c r="K11" s="11"/>
      <c r="N11" s="11"/>
      <c r="O11" s="11"/>
      <c r="P11" s="11"/>
      <c r="R11" s="40" t="s">
        <v>125</v>
      </c>
      <c r="S11" s="50">
        <f>ROUNDUP(SUM(U11:W11)/3600*$T$3/100,0)*100</f>
        <v>0</v>
      </c>
      <c r="T11" s="51">
        <f>SUM(U11:W11)/3600</f>
        <v>0</v>
      </c>
      <c r="U11" s="35">
        <f>IF(AF11=TRUE,X11*AC11*AE$3,0)</f>
        <v>0</v>
      </c>
      <c r="V11" s="33">
        <f>IF(AND(AF11=TRUE,SUM($AE$7:$AE$9)&gt;0)=TRUE,AC11*Z11+AA11*AD11,0)</f>
        <v>0</v>
      </c>
      <c r="W11" s="34"/>
      <c r="X11" s="35">
        <f>AB11*Y11</f>
        <v>350</v>
      </c>
      <c r="Y11" s="33">
        <f>$AD$3</f>
        <v>35</v>
      </c>
      <c r="Z11" s="32">
        <v>240</v>
      </c>
      <c r="AA11" s="34">
        <v>180</v>
      </c>
      <c r="AB11" s="35">
        <f>IF($AI$7=1,$AC$18,$AC$19)</f>
        <v>10</v>
      </c>
      <c r="AC11" s="52">
        <v>20</v>
      </c>
      <c r="AD11" s="53">
        <v>4</v>
      </c>
      <c r="AF11" s="38" t="b">
        <v>0</v>
      </c>
      <c r="AG11" s="27"/>
      <c r="AH11" s="46"/>
    </row>
    <row r="12" spans="1:35" ht="18" customHeight="1" x14ac:dyDescent="0.15">
      <c r="A12" s="11"/>
      <c r="B12" s="11"/>
      <c r="C12" s="11"/>
      <c r="D12" s="79" t="s">
        <v>30</v>
      </c>
      <c r="E12" s="116"/>
      <c r="F12" s="116"/>
      <c r="G12" s="116"/>
      <c r="H12" s="11"/>
      <c r="J12" s="18"/>
      <c r="K12" s="11"/>
      <c r="N12" s="11"/>
      <c r="O12" s="11"/>
      <c r="P12" s="30"/>
      <c r="R12" s="123" t="s">
        <v>126</v>
      </c>
      <c r="S12" s="50">
        <f>ROUNDUP(SUM(U12:W12)/3600*$T$3/100,0)*100</f>
        <v>0</v>
      </c>
      <c r="T12" s="51">
        <f>SUM(U12:W12)/3600</f>
        <v>0</v>
      </c>
      <c r="U12" s="54"/>
      <c r="V12" s="45">
        <f>IF(AF4=TRUE,AB3*AE3*2,0)</f>
        <v>0</v>
      </c>
      <c r="W12" s="34">
        <f>IF(AF4=TRUE,AC3*AE3*2,0)</f>
        <v>0</v>
      </c>
      <c r="X12" s="54"/>
      <c r="Y12" s="45"/>
      <c r="Z12" s="33"/>
      <c r="AA12" s="43"/>
      <c r="AB12" s="54"/>
      <c r="AC12" s="45"/>
      <c r="AD12" s="34"/>
      <c r="AE12" s="11"/>
      <c r="AF12" s="54"/>
      <c r="AG12" s="27"/>
      <c r="AH12" s="43"/>
    </row>
    <row r="13" spans="1:35" ht="18" customHeight="1" x14ac:dyDescent="0.15">
      <c r="A13" s="11"/>
      <c r="B13" s="11"/>
      <c r="C13" s="11"/>
      <c r="D13" s="80" t="s">
        <v>31</v>
      </c>
      <c r="F13" s="11"/>
      <c r="G13" s="18"/>
      <c r="K13" s="11"/>
      <c r="N13" s="11"/>
      <c r="O13" s="11"/>
      <c r="P13" s="30"/>
      <c r="R13" s="43"/>
      <c r="S13" s="31"/>
      <c r="T13" s="55"/>
      <c r="U13" s="35"/>
      <c r="V13" s="33"/>
      <c r="W13" s="34"/>
      <c r="X13" s="35"/>
      <c r="Y13" s="33"/>
      <c r="Z13" s="33"/>
      <c r="AA13" s="34"/>
      <c r="AB13" s="35"/>
      <c r="AC13" s="56"/>
      <c r="AD13" s="57"/>
      <c r="AF13" s="58"/>
      <c r="AG13" s="27"/>
      <c r="AH13" s="43"/>
    </row>
    <row r="14" spans="1:35" ht="18" customHeight="1" x14ac:dyDescent="0.15">
      <c r="F14" s="11"/>
      <c r="G14" s="18"/>
      <c r="H14" s="75" t="s">
        <v>59</v>
      </c>
      <c r="K14" s="11"/>
      <c r="N14" s="11"/>
      <c r="O14" s="11"/>
      <c r="P14" s="30"/>
      <c r="R14" s="43"/>
      <c r="S14" s="50"/>
      <c r="T14" s="42"/>
      <c r="U14" s="54"/>
      <c r="V14" s="33"/>
      <c r="W14" s="43"/>
      <c r="X14" s="35"/>
      <c r="Y14" s="33"/>
      <c r="Z14" s="33"/>
      <c r="AA14" s="43"/>
      <c r="AB14" s="35"/>
      <c r="AC14" s="11"/>
      <c r="AD14" s="34"/>
      <c r="AF14" s="54"/>
      <c r="AG14" s="27"/>
      <c r="AH14" s="43"/>
    </row>
    <row r="15" spans="1:35" ht="18" customHeight="1" thickBot="1" x14ac:dyDescent="0.2">
      <c r="A15" s="11"/>
      <c r="B15" s="11"/>
      <c r="C15" s="11"/>
      <c r="D15" s="11"/>
      <c r="F15" s="11"/>
      <c r="H15" s="11"/>
      <c r="J15" s="76" t="s">
        <v>60</v>
      </c>
      <c r="K15" s="11"/>
      <c r="N15" s="11"/>
      <c r="O15" s="11"/>
      <c r="P15" s="30"/>
      <c r="R15" s="43"/>
      <c r="S15" s="50">
        <f>ROUNDUP(SUM(U15:W15)/3600*$T$3/100,0)*100</f>
        <v>0</v>
      </c>
      <c r="T15" s="42">
        <f>SUM(U15:W15)/3600</f>
        <v>0</v>
      </c>
      <c r="U15" s="35">
        <f>IF(AF15=TRUE,X15*AC15*AE$3,0)</f>
        <v>0</v>
      </c>
      <c r="V15" s="33">
        <f>IF(AF15=TRUE,(AB3+Z15)*AE3*2,0)</f>
        <v>0</v>
      </c>
      <c r="W15" s="34">
        <f>IF(AF15=TRUE,AC3*AE3,0)</f>
        <v>0</v>
      </c>
      <c r="X15" s="35">
        <f>AB15*Y15</f>
        <v>400</v>
      </c>
      <c r="Y15" s="33">
        <v>400</v>
      </c>
      <c r="Z15" s="33">
        <v>50</v>
      </c>
      <c r="AA15" s="34"/>
      <c r="AB15" s="35">
        <v>1</v>
      </c>
      <c r="AC15" s="52">
        <v>1</v>
      </c>
      <c r="AD15" s="147"/>
      <c r="AF15" s="62" t="b">
        <v>0</v>
      </c>
      <c r="AG15" s="63"/>
      <c r="AH15" s="64"/>
    </row>
    <row r="16" spans="1:35" ht="18" customHeight="1" thickBot="1" x14ac:dyDescent="0.2">
      <c r="A16" s="11"/>
      <c r="B16" s="11"/>
      <c r="C16" s="11"/>
      <c r="D16" s="11"/>
      <c r="F16" s="11"/>
      <c r="G16" s="18"/>
      <c r="H16" s="11"/>
      <c r="J16" s="18"/>
      <c r="K16" s="11"/>
      <c r="N16" s="11"/>
      <c r="O16" s="11"/>
      <c r="P16" s="65"/>
      <c r="R16" s="40" t="s">
        <v>127</v>
      </c>
      <c r="S16" s="67">
        <f>ROUNDUP(SUM(U16:W16)/3600*$T$3/100,0)*100</f>
        <v>0</v>
      </c>
      <c r="T16" s="68">
        <f>SUM(U16:W16)/3600</f>
        <v>0</v>
      </c>
      <c r="U16" s="146">
        <f>IF(AND(AF4=FALSE,AF15=TRUE),0,IF(SUM(U7:U15)&gt;0,IF(SUM(U7:U15)&gt;25*3600,5*3600,IF(SUM(U7:U15)&gt;15*3600,3*3600,2*3600)),0))</f>
        <v>0</v>
      </c>
      <c r="V16" s="60"/>
      <c r="W16" s="61"/>
      <c r="X16" s="13"/>
      <c r="Y16" s="148"/>
      <c r="Z16" s="148"/>
      <c r="AA16" s="148"/>
      <c r="AB16" s="59"/>
      <c r="AC16" s="148"/>
      <c r="AD16" s="61"/>
      <c r="AG16" s="27"/>
      <c r="AH16" s="11"/>
      <c r="AI16" s="11"/>
    </row>
    <row r="17" spans="1:35" ht="18" customHeight="1" thickBot="1" x14ac:dyDescent="0.2">
      <c r="A17" s="11"/>
      <c r="B17" s="11"/>
      <c r="C17" s="11"/>
      <c r="D17" s="11"/>
      <c r="F17" s="11"/>
      <c r="G17" s="18"/>
      <c r="H17" s="11"/>
      <c r="K17" s="11"/>
      <c r="N17" s="77" t="s">
        <v>83</v>
      </c>
      <c r="O17" s="66"/>
      <c r="P17" s="83" t="str">
        <f>S18</f>
        <v/>
      </c>
      <c r="Q17" s="2" t="s">
        <v>6</v>
      </c>
      <c r="S17" s="31">
        <f>SUM(S5:S16)</f>
        <v>0</v>
      </c>
      <c r="T17" s="124">
        <f>SUM(T5:T16)</f>
        <v>0</v>
      </c>
      <c r="AB17" s="202" t="s">
        <v>82</v>
      </c>
      <c r="AC17" s="203"/>
      <c r="AF17" s="69"/>
      <c r="AG17" s="11"/>
      <c r="AH17" s="11"/>
      <c r="AI17" s="11"/>
    </row>
    <row r="18" spans="1:35" ht="18" customHeight="1" thickBot="1" x14ac:dyDescent="0.2">
      <c r="A18" s="11"/>
      <c r="B18" s="11"/>
      <c r="C18" s="11"/>
      <c r="D18" s="11"/>
      <c r="F18" s="11"/>
      <c r="G18" s="18"/>
      <c r="N18" s="78" t="s">
        <v>84</v>
      </c>
      <c r="O18" s="70"/>
      <c r="P18" s="82" t="str">
        <f>U18</f>
        <v/>
      </c>
      <c r="Q18" s="29" t="str">
        <f>IF(P18&lt;2,"day","days")</f>
        <v>days</v>
      </c>
      <c r="R18" s="43"/>
      <c r="S18" s="72" t="str">
        <f>IF(ROUNDUP(SUM(S5:S16)/10000,0)*10000=0,"",ROUNDUP(SUM(S5:S16)/10000,0)*10000)</f>
        <v/>
      </c>
      <c r="T18" s="125" t="str">
        <f>IF(ROUND(T17/7,1)=0,"",IF(ROUND(T17/7,1)&lt;1,1,(ROUNDUP(T17/7,0))))</f>
        <v/>
      </c>
      <c r="U18" s="84" t="str">
        <f>IF(T18="","",T18+1)</f>
        <v/>
      </c>
      <c r="AA18" s="12" t="s">
        <v>55</v>
      </c>
      <c r="AB18" s="71">
        <v>44</v>
      </c>
      <c r="AC18" s="71">
        <v>10</v>
      </c>
      <c r="AH18" s="11"/>
      <c r="AI18" s="11"/>
    </row>
    <row r="19" spans="1:35" ht="18" customHeight="1" x14ac:dyDescent="0.15">
      <c r="A19" s="11"/>
      <c r="B19" s="11"/>
      <c r="C19" s="11"/>
      <c r="D19" s="11"/>
      <c r="F19" s="11"/>
      <c r="H19" s="11"/>
      <c r="I19" s="11"/>
      <c r="J19" s="11"/>
      <c r="K19" s="11"/>
      <c r="L19" s="11"/>
      <c r="M19" s="11"/>
      <c r="N19" s="11"/>
      <c r="AA19" s="12" t="s">
        <v>56</v>
      </c>
      <c r="AB19" s="71">
        <v>15</v>
      </c>
      <c r="AC19" s="73">
        <v>8</v>
      </c>
      <c r="AH19" s="11"/>
      <c r="AI19" s="11"/>
    </row>
    <row r="20" spans="1:35" ht="18" customHeight="1" x14ac:dyDescent="0.15">
      <c r="A20" s="11"/>
      <c r="B20" s="11"/>
      <c r="C20" s="11"/>
      <c r="D20" s="11"/>
      <c r="F20" s="11"/>
      <c r="G20" s="18"/>
      <c r="H20" s="11"/>
      <c r="I20" s="11"/>
      <c r="J20" s="11"/>
      <c r="M20" s="11"/>
      <c r="AH20" s="11"/>
      <c r="AI20" s="11"/>
    </row>
    <row r="21" spans="1:35" ht="18" customHeight="1" x14ac:dyDescent="0.15">
      <c r="A21" s="11"/>
      <c r="B21" s="11"/>
      <c r="C21" s="11"/>
      <c r="D21" s="11"/>
      <c r="G21" s="11"/>
      <c r="H21" s="11"/>
      <c r="I21" s="11"/>
      <c r="J21" s="11"/>
      <c r="K21" s="11"/>
      <c r="L21" s="11"/>
      <c r="M21" s="11"/>
      <c r="AH21" s="11"/>
      <c r="AI21" s="11"/>
    </row>
    <row r="22" spans="1:35" ht="15" customHeight="1" x14ac:dyDescent="0.15">
      <c r="A22" s="11"/>
      <c r="B22" s="11"/>
      <c r="C22" s="11"/>
      <c r="D22" s="11"/>
      <c r="E22" s="74"/>
      <c r="F22" s="11"/>
      <c r="G22" s="11"/>
      <c r="AG22" s="11"/>
      <c r="AH22" s="11"/>
    </row>
    <row r="23" spans="1:35" ht="18" customHeight="1" x14ac:dyDescent="0.15">
      <c r="A23" s="11"/>
      <c r="B23" s="11"/>
      <c r="C23" s="11"/>
      <c r="D23" s="11"/>
      <c r="E23" s="11"/>
      <c r="F23" s="11"/>
      <c r="G23" s="11"/>
    </row>
    <row r="24" spans="1:35" ht="18" customHeight="1" x14ac:dyDescent="0.15">
      <c r="A24" s="11"/>
      <c r="B24" s="11"/>
      <c r="C24" s="11"/>
      <c r="D24" s="11"/>
      <c r="E24" s="11"/>
      <c r="F24" s="11"/>
      <c r="G24" s="11"/>
    </row>
    <row r="25" spans="1:35" ht="18" customHeight="1" x14ac:dyDescent="0.15"/>
  </sheetData>
  <sheetProtection algorithmName="SHA-512" hashValue="jM9MUKSNNg8axnnMLFgXE/i9MSrqbZQmjxK9ISxQI7cOzLcY7D1tBAkrM0f75rDuNN9gVmtmYCo1XNephmSwsQ==" saltValue="Ful4WNzYFpkPkIT19aEBpg==" spinCount="100000" sheet="1" selectLockedCells="1"/>
  <protectedRanges>
    <protectedRange sqref="E7:E9" name="範囲3"/>
    <protectedRange sqref="G16:G18 G13:G14 F10:G10 F6 J12 F11:F19 J8 J15:J16" name="範囲1"/>
    <protectedRange sqref="J10:J11 J7" name="範囲1_1"/>
  </protectedRanges>
  <mergeCells count="2">
    <mergeCell ref="A1:Q1"/>
    <mergeCell ref="AB17:AC17"/>
  </mergeCells>
  <phoneticPr fontId="1"/>
  <pageMargins left="0.70866141732283472" right="0.70866141732283472" top="0.39370078740157483" bottom="0.39370078740157483" header="0.31496062992125984" footer="0.31496062992125984"/>
  <pageSetup paperSize="9" scale="85" orientation="portrait" horizontalDpi="1200" verticalDpi="1200" r:id="rId1"/>
  <headerFooter>
    <oddFooter>&amp;C&amp;P / &amp;N Page</oddFooter>
  </headerFooter>
  <colBreaks count="1" manualBreakCount="1">
    <brk id="3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6</xdr:row>
                    <xdr:rowOff>19050</xdr:rowOff>
                  </from>
                  <to>
                    <xdr:col>3</xdr:col>
                    <xdr:colOff>9525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2" r:id="rId5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7</xdr:row>
                    <xdr:rowOff>38100</xdr:rowOff>
                  </from>
                  <to>
                    <xdr:col>3</xdr:col>
                    <xdr:colOff>9525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3" r:id="rId6" name="Check Box 3">
              <controlPr defaultSize="0" autoFill="0" autoLine="0" autoPict="0" altText="">
                <anchor moveWithCells="1">
                  <from>
                    <xdr:col>1</xdr:col>
                    <xdr:colOff>257175</xdr:colOff>
                    <xdr:row>8</xdr:row>
                    <xdr:rowOff>38100</xdr:rowOff>
                  </from>
                  <to>
                    <xdr:col>3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4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5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19050</xdr:rowOff>
                  </from>
                  <to>
                    <xdr:col>9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6" r:id="rId9" name="Group Box 6">
              <controlPr defaultSize="0" autoFill="0" autoPict="0">
                <anchor moveWithCells="1">
                  <from>
                    <xdr:col>1</xdr:col>
                    <xdr:colOff>161925</xdr:colOff>
                    <xdr:row>5</xdr:row>
                    <xdr:rowOff>200025</xdr:rowOff>
                  </from>
                  <to>
                    <xdr:col>6</xdr:col>
                    <xdr:colOff>180975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7" r:id="rId10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8" r:id="rId11" name="Group Box 8">
              <controlPr defaultSize="0" autoFill="0" autoPict="0">
                <anchor moveWithCells="1">
                  <from>
                    <xdr:col>1</xdr:col>
                    <xdr:colOff>171450</xdr:colOff>
                    <xdr:row>10</xdr:row>
                    <xdr:rowOff>209550</xdr:rowOff>
                  </from>
                  <to>
                    <xdr:col>4</xdr:col>
                    <xdr:colOff>133350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9" r:id="rId12" name="Option Button 9">
              <controlPr defaultSize="0" autoFill="0" autoLine="0" autoPict="0">
                <anchor moveWithCells="1">
                  <from>
                    <xdr:col>1</xdr:col>
                    <xdr:colOff>247650</xdr:colOff>
                    <xdr:row>11</xdr:row>
                    <xdr:rowOff>19050</xdr:rowOff>
                  </from>
                  <to>
                    <xdr:col>3</xdr:col>
                    <xdr:colOff>85725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0" r:id="rId13" name="Option Button 10">
              <controlPr defaultSize="0" autoFill="0" autoLine="0" autoPict="0">
                <anchor moveWithCells="1">
                  <from>
                    <xdr:col>1</xdr:col>
                    <xdr:colOff>247650</xdr:colOff>
                    <xdr:row>12</xdr:row>
                    <xdr:rowOff>9525</xdr:rowOff>
                  </from>
                  <to>
                    <xdr:col>3</xdr:col>
                    <xdr:colOff>28575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1" r:id="rId14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19050</xdr:rowOff>
                  </from>
                  <to>
                    <xdr:col>9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M56"/>
  <sheetViews>
    <sheetView showGridLines="0" view="pageBreakPreview" zoomScaleNormal="100" zoomScaleSheetLayoutView="100" workbookViewId="0">
      <selection activeCell="A89" sqref="A89"/>
    </sheetView>
  </sheetViews>
  <sheetFormatPr defaultColWidth="9" defaultRowHeight="15" x14ac:dyDescent="0.15"/>
  <cols>
    <col min="1" max="1" width="86.25" style="86" customWidth="1"/>
    <col min="2" max="2" width="9" style="86" hidden="1" customWidth="1"/>
    <col min="3" max="16384" width="9" style="86"/>
  </cols>
  <sheetData>
    <row r="1" spans="1:1" ht="22.5" x14ac:dyDescent="0.15">
      <c r="A1" s="85" t="s">
        <v>7</v>
      </c>
    </row>
    <row r="2" spans="1:1" x14ac:dyDescent="0.15">
      <c r="A2" s="87"/>
    </row>
    <row r="3" spans="1:1" x14ac:dyDescent="0.15">
      <c r="A3" s="87" t="s">
        <v>89</v>
      </c>
    </row>
    <row r="4" spans="1:1" ht="27" x14ac:dyDescent="0.15">
      <c r="A4" s="88" t="s">
        <v>90</v>
      </c>
    </row>
    <row r="5" spans="1:1" x14ac:dyDescent="0.15">
      <c r="A5" s="88"/>
    </row>
    <row r="6" spans="1:1" x14ac:dyDescent="0.15">
      <c r="A6" s="87" t="s">
        <v>91</v>
      </c>
    </row>
    <row r="7" spans="1:1" x14ac:dyDescent="0.15">
      <c r="A7" s="89" t="s">
        <v>11</v>
      </c>
    </row>
    <row r="8" spans="1:1" x14ac:dyDescent="0.15">
      <c r="A8" s="89" t="s">
        <v>92</v>
      </c>
    </row>
    <row r="9" spans="1:1" x14ac:dyDescent="0.15">
      <c r="A9" s="89"/>
    </row>
    <row r="10" spans="1:1" x14ac:dyDescent="0.15">
      <c r="A10" s="87" t="s">
        <v>93</v>
      </c>
    </row>
    <row r="11" spans="1:1" x14ac:dyDescent="0.15">
      <c r="A11" s="89" t="s">
        <v>94</v>
      </c>
    </row>
    <row r="12" spans="1:1" x14ac:dyDescent="0.15">
      <c r="A12" s="89" t="s">
        <v>8</v>
      </c>
    </row>
    <row r="13" spans="1:1" x14ac:dyDescent="0.15">
      <c r="A13" s="89"/>
    </row>
    <row r="14" spans="1:1" x14ac:dyDescent="0.15">
      <c r="A14" s="87" t="s">
        <v>95</v>
      </c>
    </row>
    <row r="15" spans="1:1" x14ac:dyDescent="0.15">
      <c r="A15" s="89" t="s">
        <v>22</v>
      </c>
    </row>
    <row r="16" spans="1:1" ht="17.45" customHeight="1" x14ac:dyDescent="0.15">
      <c r="A16" s="88" t="s">
        <v>9</v>
      </c>
    </row>
    <row r="17" spans="1:13" ht="27.6" customHeight="1" x14ac:dyDescent="0.15">
      <c r="A17" s="88" t="s">
        <v>96</v>
      </c>
    </row>
    <row r="18" spans="1:13" ht="19.149999999999999" customHeight="1" x14ac:dyDescent="0.15">
      <c r="A18" s="88" t="s">
        <v>23</v>
      </c>
    </row>
    <row r="19" spans="1:13" ht="13.5" customHeight="1" x14ac:dyDescent="0.15">
      <c r="A19" s="88" t="s">
        <v>52</v>
      </c>
    </row>
    <row r="20" spans="1:13" x14ac:dyDescent="0.15">
      <c r="A20" s="87" t="s">
        <v>97</v>
      </c>
    </row>
    <row r="21" spans="1:13" x14ac:dyDescent="0.15">
      <c r="A21" s="88" t="s">
        <v>98</v>
      </c>
    </row>
    <row r="22" spans="1:13" x14ac:dyDescent="0.15">
      <c r="A22" s="88" t="s">
        <v>24</v>
      </c>
    </row>
    <row r="23" spans="1:13" x14ac:dyDescent="0.15">
      <c r="A23" s="88" t="s">
        <v>99</v>
      </c>
    </row>
    <row r="24" spans="1:13" ht="27" x14ac:dyDescent="0.15">
      <c r="A24" s="88" t="s">
        <v>100</v>
      </c>
    </row>
    <row r="25" spans="1:13" x14ac:dyDescent="0.15">
      <c r="A25" s="89" t="s">
        <v>10</v>
      </c>
    </row>
    <row r="26" spans="1:13" x14ac:dyDescent="0.15">
      <c r="A26" s="87" t="s">
        <v>101</v>
      </c>
    </row>
    <row r="27" spans="1:13" ht="15" customHeight="1" x14ac:dyDescent="0.15">
      <c r="A27" s="88" t="s">
        <v>134</v>
      </c>
    </row>
    <row r="28" spans="1:13" ht="27" customHeight="1" x14ac:dyDescent="0.15">
      <c r="A28" s="88" t="s">
        <v>53</v>
      </c>
    </row>
    <row r="29" spans="1:13" ht="28.9" customHeight="1" x14ac:dyDescent="0.15">
      <c r="A29" s="88" t="s">
        <v>102</v>
      </c>
    </row>
    <row r="30" spans="1:13" x14ac:dyDescent="0.15">
      <c r="A30" s="88"/>
    </row>
    <row r="31" spans="1:13" x14ac:dyDescent="0.15">
      <c r="A31" s="150" t="s">
        <v>87</v>
      </c>
      <c r="B31" s="49"/>
      <c r="C31" s="49"/>
      <c r="D31" s="49"/>
      <c r="E31" s="49"/>
      <c r="F31" s="49"/>
      <c r="G31" s="90"/>
      <c r="H31" s="90"/>
      <c r="I31" s="90"/>
      <c r="J31" s="90"/>
      <c r="K31" s="90"/>
      <c r="L31" s="90"/>
      <c r="M31" s="90"/>
    </row>
    <row r="32" spans="1:13" x14ac:dyDescent="0.15">
      <c r="A32" s="89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</row>
    <row r="33" spans="1:13" x14ac:dyDescent="0.15">
      <c r="A33" s="89" t="s">
        <v>20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</row>
    <row r="34" spans="1:13" x14ac:dyDescent="0.15">
      <c r="A34" s="89"/>
    </row>
    <row r="35" spans="1:13" x14ac:dyDescent="0.15">
      <c r="A35" s="87" t="s">
        <v>103</v>
      </c>
    </row>
    <row r="36" spans="1:13" x14ac:dyDescent="0.15">
      <c r="A36" s="89" t="s">
        <v>104</v>
      </c>
    </row>
    <row r="37" spans="1:13" x14ac:dyDescent="0.15">
      <c r="A37" s="89" t="s">
        <v>105</v>
      </c>
    </row>
    <row r="38" spans="1:13" x14ac:dyDescent="0.15">
      <c r="A38" s="89" t="s">
        <v>106</v>
      </c>
    </row>
    <row r="39" spans="1:13" x14ac:dyDescent="0.15">
      <c r="A39" s="89" t="s">
        <v>107</v>
      </c>
    </row>
    <row r="40" spans="1:13" ht="27" x14ac:dyDescent="0.15">
      <c r="A40" s="88" t="s">
        <v>108</v>
      </c>
    </row>
    <row r="41" spans="1:13" x14ac:dyDescent="0.15">
      <c r="A41" s="89"/>
    </row>
    <row r="42" spans="1:13" x14ac:dyDescent="0.15">
      <c r="A42" s="89" t="s">
        <v>109</v>
      </c>
    </row>
    <row r="43" spans="1:13" x14ac:dyDescent="0.15">
      <c r="A43" s="89" t="s">
        <v>110</v>
      </c>
    </row>
    <row r="44" spans="1:13" ht="27" x14ac:dyDescent="0.15">
      <c r="A44" s="88" t="s">
        <v>111</v>
      </c>
    </row>
    <row r="45" spans="1:13" x14ac:dyDescent="0.15">
      <c r="A45" s="88" t="s">
        <v>25</v>
      </c>
    </row>
    <row r="46" spans="1:13" x14ac:dyDescent="0.15">
      <c r="A46" s="91"/>
    </row>
    <row r="47" spans="1:13" x14ac:dyDescent="0.15">
      <c r="A47" s="92" t="s">
        <v>12</v>
      </c>
    </row>
    <row r="48" spans="1:13" ht="25.5" x14ac:dyDescent="0.15">
      <c r="A48" s="91" t="s">
        <v>27</v>
      </c>
    </row>
    <row r="49" spans="1:1" ht="38.25" x14ac:dyDescent="0.15">
      <c r="A49" s="91" t="s">
        <v>13</v>
      </c>
    </row>
    <row r="50" spans="1:1" x14ac:dyDescent="0.15">
      <c r="A50" s="91"/>
    </row>
    <row r="51" spans="1:1" x14ac:dyDescent="0.15">
      <c r="A51" s="91"/>
    </row>
    <row r="52" spans="1:1" x14ac:dyDescent="0.15">
      <c r="A52" s="89"/>
    </row>
    <row r="53" spans="1:1" x14ac:dyDescent="0.15">
      <c r="A53" s="87" t="s">
        <v>112</v>
      </c>
    </row>
    <row r="54" spans="1:1" x14ac:dyDescent="0.15">
      <c r="A54" s="93" t="s">
        <v>14</v>
      </c>
    </row>
    <row r="55" spans="1:1" x14ac:dyDescent="0.15">
      <c r="A55" s="94" t="s">
        <v>28</v>
      </c>
    </row>
    <row r="56" spans="1:1" x14ac:dyDescent="0.15">
      <c r="A56" s="94" t="s">
        <v>15</v>
      </c>
    </row>
  </sheetData>
  <sheetProtection algorithmName="SHA-512" hashValue="ZMQWILlsOSq5Pob5XL2VbgiZ6ATa9LRxiDgEjNh5ObZ6OVPnlUhsfwt2tL1LMsS94dt6u3P6TqSpT5MoF1ehIA==" saltValue="jvSIFfRiusgCHOWr2/CCcA==" spinCount="100000" sheet="1" selectLockedCells="1"/>
  <phoneticPr fontId="1"/>
  <hyperlinks>
    <hyperlink ref="A31" r:id="rId1" xr:uid="{00000000-0004-0000-0200-000000000000}"/>
  </hyperlinks>
  <pageMargins left="0.39370078740157483" right="0.70866141732283472" top="0.74803149606299213" bottom="0.74803149606299213" header="0.31496062992125984" footer="0.31496062992125984"/>
  <pageSetup paperSize="9" scale="85" orientation="portrait" horizontalDpi="1200" verticalDpi="1200" r:id="rId2"/>
  <headerFooter>
    <oddFooter>&amp;C&amp;P / &amp;N Page</oddFooter>
  </headerFooter>
  <rowBreaks count="1" manualBreakCount="1">
    <brk id="5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Application Form</vt:lpstr>
      <vt:lpstr>Menu</vt:lpstr>
      <vt:lpstr>guidelines</vt:lpstr>
      <vt:lpstr>'Application Form'!Print_Area</vt:lpstr>
      <vt:lpstr>guidelines!Print_Area</vt:lpstr>
      <vt:lpstr>Menu!Print_Area</vt:lpstr>
    </vt:vector>
  </TitlesOfParts>
  <Company>Sony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0010010764</dc:creator>
  <cp:lastModifiedBy>Fukai, Yasuhiro (SGMO)</cp:lastModifiedBy>
  <cp:lastPrinted>2019-06-07T03:06:42Z</cp:lastPrinted>
  <dcterms:created xsi:type="dcterms:W3CDTF">2014-09-02T01:00:10Z</dcterms:created>
  <dcterms:modified xsi:type="dcterms:W3CDTF">2019-06-27T07:19:58Z</dcterms:modified>
</cp:coreProperties>
</file>