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010764\Desktop\申請書\事前測定\カード事前測定\"/>
    </mc:Choice>
  </mc:AlternateContent>
  <xr:revisionPtr revIDLastSave="0" documentId="13_ncr:1_{91CA6A7D-9BB0-4B04-AFBE-649EE48BFD22}" xr6:coauthVersionLast="45" xr6:coauthVersionMax="45" xr10:uidLastSave="{00000000-0000-0000-0000-000000000000}"/>
  <bookViews>
    <workbookView xWindow="-22455" yWindow="1665" windowWidth="14400" windowHeight="11070" xr2:uid="{00000000-000D-0000-FFFF-FFFF00000000}"/>
  </bookViews>
  <sheets>
    <sheet name="Application Form" sheetId="26" r:id="rId1"/>
    <sheet name="Menu" sheetId="23" r:id="rId2"/>
    <sheet name="guidelines" sheetId="30" r:id="rId3"/>
  </sheets>
  <definedNames>
    <definedName name="_xlnm.Print_Area" localSheetId="0">'Application Form'!$A$1:$R$36</definedName>
    <definedName name="_xlnm.Print_Area" localSheetId="2">guidelines!$A$1:$A$88</definedName>
    <definedName name="_xlnm.Print_Area" localSheetId="1">Menu!$A$1:$Q$21</definedName>
    <definedName name="チェック1" localSheetId="0">'Application Form'!#REF!</definedName>
    <definedName name="チェック2" localSheetId="0">'Application Form'!#REF!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23" l="1"/>
  <c r="AE9" i="23" l="1"/>
  <c r="AE7" i="23"/>
  <c r="AF5" i="23"/>
  <c r="AG3" i="23"/>
  <c r="AF3" i="23"/>
  <c r="W13" i="23" l="1"/>
  <c r="W8" i="23"/>
  <c r="V8" i="23"/>
  <c r="W7" i="23"/>
  <c r="W10" i="23"/>
  <c r="AE3" i="23"/>
  <c r="U8" i="23" s="1"/>
  <c r="V11" i="23"/>
  <c r="W11" i="23"/>
  <c r="V12" i="23"/>
  <c r="W12" i="23"/>
  <c r="V13" i="23"/>
  <c r="V7" i="23"/>
  <c r="V10" i="23"/>
  <c r="F9" i="23"/>
  <c r="F8" i="23"/>
  <c r="F7" i="23"/>
  <c r="U5" i="23" l="1"/>
  <c r="T8" i="23"/>
  <c r="S8" i="23"/>
  <c r="U12" i="23"/>
  <c r="T12" i="23" s="1"/>
  <c r="U10" i="23"/>
  <c r="S10" i="23" s="1"/>
  <c r="U7" i="23"/>
  <c r="S7" i="23" s="1"/>
  <c r="U13" i="23"/>
  <c r="S13" i="23" s="1"/>
  <c r="U11" i="23"/>
  <c r="T11" i="23" s="1"/>
  <c r="U15" i="23" l="1"/>
  <c r="T15" i="23" s="1"/>
  <c r="S12" i="23"/>
  <c r="T7" i="23"/>
  <c r="T10" i="23"/>
  <c r="S11" i="23"/>
  <c r="T13" i="23"/>
  <c r="T5" i="23"/>
  <c r="S5" i="23"/>
  <c r="S15" i="23" l="1"/>
  <c r="S18" i="23" s="1"/>
  <c r="S19" i="23" s="1"/>
  <c r="P17" i="23" s="1"/>
  <c r="T18" i="23"/>
  <c r="T19" i="23" s="1"/>
  <c r="U19" i="23" l="1"/>
  <c r="P18" i="23" s="1"/>
  <c r="Q18" i="23" s="1"/>
</calcChain>
</file>

<file path=xl/sharedStrings.xml><?xml version="1.0" encoding="utf-8"?>
<sst xmlns="http://schemas.openxmlformats.org/spreadsheetml/2006/main" count="134" uniqueCount="129">
  <si>
    <t>e-mail : sgmo-felica-kentei@sony.com</t>
    <phoneticPr fontId="1"/>
  </si>
  <si>
    <t>Application Form for FeliCa Card RF Performance Certification Pre-test</t>
    <phoneticPr fontId="1"/>
  </si>
  <si>
    <r>
      <rPr>
        <sz val="11"/>
        <color theme="1"/>
        <rFont val="ＭＳ 明朝"/>
        <family val="1"/>
        <charset val="128"/>
      </rPr>
      <t>モバイル</t>
    </r>
    <r>
      <rPr>
        <sz val="11"/>
        <color theme="1"/>
        <rFont val="Times New Roman"/>
        <family val="1"/>
      </rPr>
      <t xml:space="preserve">FeliCa RF </t>
    </r>
    <r>
      <rPr>
        <sz val="11"/>
        <color theme="1"/>
        <rFont val="ＭＳ 明朝"/>
        <family val="1"/>
        <charset val="128"/>
      </rPr>
      <t>性能検定事前測定申請にあたり、事前測定約款の内容に同意します。</t>
    </r>
    <rPh sb="29" eb="31">
      <t>ジゼン</t>
    </rPh>
    <rPh sb="31" eb="33">
      <t>ソクテイ</t>
    </rPh>
    <phoneticPr fontId="1"/>
  </si>
  <si>
    <r>
      <rPr>
        <sz val="14"/>
        <color theme="1"/>
        <rFont val="ＭＳ 明朝"/>
        <family val="1"/>
        <charset val="128"/>
      </rPr>
      <t>）</t>
    </r>
    <phoneticPr fontId="1"/>
  </si>
  <si>
    <r>
      <rPr>
        <sz val="11"/>
        <color theme="1"/>
        <rFont val="ＭＳ 明朝"/>
        <family val="1"/>
        <charset val="128"/>
      </rPr>
      <t>）</t>
    </r>
    <phoneticPr fontId="1"/>
  </si>
  <si>
    <r>
      <rPr>
        <sz val="12"/>
        <color theme="1"/>
        <rFont val="ＭＳ 明朝"/>
        <family val="1"/>
        <charset val="128"/>
      </rPr>
      <t>　～</t>
    </r>
    <phoneticPr fontId="1"/>
  </si>
  <si>
    <t>I accept the terms and conditions of the Pre-test guidelines and shall apply for the Pre-test.</t>
    <phoneticPr fontId="1"/>
  </si>
  <si>
    <r>
      <t xml:space="preserve">Information of Applicant </t>
    </r>
    <r>
      <rPr>
        <b/>
        <sz val="12"/>
        <color theme="1"/>
        <rFont val="ＭＳ 明朝"/>
        <family val="1"/>
        <charset val="128"/>
      </rPr>
      <t>：</t>
    </r>
    <phoneticPr fontId="1"/>
  </si>
  <si>
    <t>Date of application:</t>
    <phoneticPr fontId="1"/>
  </si>
  <si>
    <r>
      <t>Applicant name</t>
    </r>
    <r>
      <rPr>
        <sz val="12"/>
        <color theme="1"/>
        <rFont val="ＭＳ 明朝"/>
        <family val="1"/>
        <charset val="128"/>
      </rPr>
      <t>：　</t>
    </r>
    <phoneticPr fontId="1"/>
  </si>
  <si>
    <t xml:space="preserve">   </t>
    <phoneticPr fontId="1"/>
  </si>
  <si>
    <t xml:space="preserve">Signature:  </t>
  </si>
  <si>
    <t>Email:</t>
    <phoneticPr fontId="1"/>
  </si>
  <si>
    <r>
      <t>Company name</t>
    </r>
    <r>
      <rPr>
        <sz val="12"/>
        <color theme="1"/>
        <rFont val="ＭＳ 明朝"/>
        <family val="1"/>
        <charset val="128"/>
      </rPr>
      <t>：　　　　　　　　　　　　　　　　　　　　　　　　　　　　　　　　　　　　　　　　　　　　　　　　　　　　　　　　　　　　　　　　　　　　　　　　</t>
    </r>
    <phoneticPr fontId="1"/>
  </si>
  <si>
    <r>
      <t>Department:</t>
    </r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</t>
    </r>
    <phoneticPr fontId="1"/>
  </si>
  <si>
    <r>
      <t>Address:</t>
    </r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</t>
    </r>
    <phoneticPr fontId="1"/>
  </si>
  <si>
    <r>
      <t>Phone:</t>
    </r>
    <r>
      <rPr>
        <sz val="12"/>
        <color theme="1"/>
        <rFont val="ＭＳ 明朝"/>
        <family val="1"/>
        <charset val="128"/>
      </rPr>
      <t>　　　　　　　　　　　　　　　　　</t>
    </r>
    <phoneticPr fontId="1"/>
  </si>
  <si>
    <r>
      <t>FAX</t>
    </r>
    <r>
      <rPr>
        <sz val="12"/>
        <color theme="1"/>
        <rFont val="ＭＳ 明朝"/>
        <family val="1"/>
        <charset val="128"/>
      </rPr>
      <t>：　　</t>
    </r>
    <phoneticPr fontId="1"/>
  </si>
  <si>
    <r>
      <t>Remarks</t>
    </r>
    <r>
      <rPr>
        <sz val="12"/>
        <color theme="1"/>
        <rFont val="ＭＳ 明朝"/>
        <family val="1"/>
        <charset val="128"/>
      </rPr>
      <t>：　　　　　　　　　　　　　　　　　　　　　　　　　　　　　　　　　　　　　　　　　　　　　　　</t>
    </r>
    <phoneticPr fontId="1"/>
  </si>
  <si>
    <r>
      <t>Test type</t>
    </r>
    <r>
      <rPr>
        <b/>
        <sz val="14"/>
        <color theme="1"/>
        <rFont val="ＭＳ 明朝"/>
        <family val="1"/>
        <charset val="128"/>
      </rPr>
      <t>：</t>
    </r>
    <phoneticPr fontId="1"/>
  </si>
  <si>
    <r>
      <rPr>
        <sz val="12"/>
        <color theme="1"/>
        <rFont val="ＭＳ 明朝"/>
        <family val="1"/>
        <charset val="128"/>
      </rPr>
      <t>　　　　</t>
    </r>
    <r>
      <rPr>
        <sz val="12"/>
        <color theme="1"/>
        <rFont val="Times New Roman"/>
        <family val="1"/>
      </rPr>
      <t>Basic test   : To test all items which are conducted in the Certification test</t>
    </r>
    <phoneticPr fontId="1"/>
  </si>
  <si>
    <t>Description of your sample submitted for testing:</t>
    <phoneticPr fontId="1"/>
  </si>
  <si>
    <t>Please indicate the following items in a drawing or photo.</t>
    <phoneticPr fontId="1"/>
  </si>
  <si>
    <t>(2) 0-degree direction: Please submit an Attachment indicating the 0 degree direction and XY direction.</t>
    <phoneticPr fontId="1"/>
  </si>
  <si>
    <t>(1)Measurement center point: Please specify on the measurement sample or submit the document.</t>
    <phoneticPr fontId="1"/>
  </si>
  <si>
    <r>
      <t>Remarks:</t>
    </r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</t>
    </r>
    <phoneticPr fontId="1"/>
  </si>
  <si>
    <r>
      <t>Desired certification test period</t>
    </r>
    <r>
      <rPr>
        <b/>
        <sz val="12"/>
        <color theme="1"/>
        <rFont val="ＭＳ 明朝"/>
        <family val="1"/>
        <charset val="128"/>
      </rPr>
      <t>：</t>
    </r>
    <phoneticPr fontId="1"/>
  </si>
  <si>
    <r>
      <t>Preferred test starting date</t>
    </r>
    <r>
      <rPr>
        <sz val="12"/>
        <color theme="1"/>
        <rFont val="ＭＳ 明朝"/>
        <family val="1"/>
        <charset val="128"/>
      </rPr>
      <t>：　　　　　　　　　　　　　　　　　　　　　　　　　　　　　</t>
    </r>
  </si>
  <si>
    <r>
      <t>Sample shipment method</t>
    </r>
    <r>
      <rPr>
        <sz val="12"/>
        <color theme="1"/>
        <rFont val="ＭＳ 明朝"/>
        <family val="1"/>
        <charset val="128"/>
      </rPr>
      <t>：　</t>
    </r>
    <phoneticPr fontId="1"/>
  </si>
  <si>
    <r>
      <rPr>
        <sz val="12"/>
        <color theme="1"/>
        <rFont val="ＭＳ 明朝"/>
        <family val="1"/>
        <charset val="128"/>
      </rPr>
      <t>　　　</t>
    </r>
    <r>
      <rPr>
        <sz val="12"/>
        <color theme="1"/>
        <rFont val="Times New Roman"/>
        <family val="1"/>
      </rPr>
      <t>Use</t>
    </r>
    <phoneticPr fontId="1"/>
  </si>
  <si>
    <r>
      <rPr>
        <sz val="12"/>
        <color theme="1"/>
        <rFont val="ＭＳ 明朝"/>
        <family val="1"/>
        <charset val="128"/>
      </rPr>
      <t>　　　</t>
    </r>
    <r>
      <rPr>
        <sz val="12"/>
        <color theme="1"/>
        <rFont val="Times New Roman"/>
        <family val="1"/>
      </rPr>
      <t>Do not use</t>
    </r>
    <phoneticPr fontId="1"/>
  </si>
  <si>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Name</t>
    </r>
    <r>
      <rPr>
        <sz val="12"/>
        <color theme="1"/>
        <rFont val="ＭＳ 明朝"/>
        <family val="1"/>
        <charset val="128"/>
      </rPr>
      <t>：</t>
    </r>
    <phoneticPr fontId="1"/>
  </si>
  <si>
    <r>
      <t>Time</t>
    </r>
    <r>
      <rPr>
        <sz val="12"/>
        <color theme="1"/>
        <rFont val="ＭＳ 明朝"/>
        <family val="1"/>
        <charset val="128"/>
      </rPr>
      <t>：</t>
    </r>
    <phoneticPr fontId="1"/>
  </si>
  <si>
    <r>
      <t>Test Laboratory</t>
    </r>
    <r>
      <rPr>
        <b/>
        <sz val="12"/>
        <color theme="1"/>
        <rFont val="ＭＳ 明朝"/>
        <family val="1"/>
        <charset val="128"/>
      </rPr>
      <t>：</t>
    </r>
    <phoneticPr fontId="1"/>
  </si>
  <si>
    <t>Sony Global Manufacturing &amp; Operations Corporation
Certification Test Team Quality Assurance Department 1</t>
    <phoneticPr fontId="1"/>
  </si>
  <si>
    <t>8-4 Shiomi
Kisarazu-shi
Chiba Prefecture</t>
    <phoneticPr fontId="1"/>
  </si>
  <si>
    <r>
      <t>Waiting room</t>
    </r>
    <r>
      <rPr>
        <sz val="12"/>
        <color theme="1"/>
        <rFont val="ＭＳ 明朝"/>
        <family val="1"/>
        <charset val="128"/>
      </rPr>
      <t>：</t>
    </r>
    <phoneticPr fontId="1"/>
  </si>
  <si>
    <t>Basic Performance Test</t>
    <phoneticPr fontId="1"/>
  </si>
  <si>
    <t>Minimum</t>
    <phoneticPr fontId="1"/>
  </si>
  <si>
    <t>Standard</t>
    <phoneticPr fontId="1"/>
  </si>
  <si>
    <t>Maximum</t>
    <phoneticPr fontId="1"/>
  </si>
  <si>
    <t>Card frequency</t>
    <phoneticPr fontId="1"/>
  </si>
  <si>
    <t>Enter the measurement Card and desired items. Measurement will be conducted based on the specifications.</t>
    <phoneticPr fontId="1"/>
  </si>
  <si>
    <r>
      <rPr>
        <sz val="10.5"/>
        <color theme="1"/>
        <rFont val="ＭＳ Ｐ明朝"/>
        <family val="1"/>
        <charset val="128"/>
      </rPr>
      <t>時間単価</t>
    </r>
    <rPh sb="0" eb="2">
      <t>ジカン</t>
    </rPh>
    <rPh sb="2" eb="4">
      <t>タンカ</t>
    </rPh>
    <phoneticPr fontId="1"/>
  </si>
  <si>
    <r>
      <rPr>
        <sz val="6"/>
        <color theme="1"/>
        <rFont val="ＭＳ Ｐ明朝"/>
        <family val="1"/>
        <charset val="128"/>
      </rPr>
      <t>エージング</t>
    </r>
    <phoneticPr fontId="1"/>
  </si>
  <si>
    <r>
      <t>RW</t>
    </r>
    <r>
      <rPr>
        <sz val="6"/>
        <color theme="1"/>
        <rFont val="ＭＳ Ｐ明朝"/>
        <family val="1"/>
        <charset val="128"/>
      </rPr>
      <t>設置時間</t>
    </r>
    <rPh sb="2" eb="4">
      <t>セッチ</t>
    </rPh>
    <rPh sb="4" eb="6">
      <t>ジカン</t>
    </rPh>
    <phoneticPr fontId="1"/>
  </si>
  <si>
    <r>
      <rPr>
        <sz val="6"/>
        <color theme="1"/>
        <rFont val="ＭＳ Ｐ明朝"/>
        <family val="1"/>
        <charset val="128"/>
      </rPr>
      <t>カード枚数</t>
    </r>
    <rPh sb="3" eb="5">
      <t>マイスウ</t>
    </rPh>
    <phoneticPr fontId="1"/>
  </si>
  <si>
    <r>
      <rPr>
        <sz val="11"/>
        <color theme="1"/>
        <rFont val="ＭＳ Ｐ明朝"/>
        <family val="1"/>
        <charset val="128"/>
      </rPr>
      <t>時間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Ｐ明朝"/>
        <family val="1"/>
        <charset val="128"/>
      </rPr>
      <t>秒</t>
    </r>
    <r>
      <rPr>
        <sz val="11"/>
        <color theme="1"/>
        <rFont val="Times New Roman"/>
        <family val="1"/>
      </rPr>
      <t>)</t>
    </r>
    <rPh sb="0" eb="2">
      <t>ジカン</t>
    </rPh>
    <rPh sb="3" eb="4">
      <t>ビョウ</t>
    </rPh>
    <phoneticPr fontId="1"/>
  </si>
  <si>
    <r>
      <rPr>
        <sz val="11"/>
        <color theme="1"/>
        <rFont val="ＭＳ Ｐ明朝"/>
        <family val="1"/>
        <charset val="128"/>
      </rPr>
      <t>料金</t>
    </r>
    <rPh sb="0" eb="2">
      <t>リョウキン</t>
    </rPh>
    <phoneticPr fontId="1"/>
  </si>
  <si>
    <r>
      <rPr>
        <sz val="11"/>
        <color theme="1"/>
        <rFont val="ＭＳ Ｐ明朝"/>
        <family val="1"/>
        <charset val="128"/>
      </rPr>
      <t>時間</t>
    </r>
    <r>
      <rPr>
        <sz val="11"/>
        <color theme="1"/>
        <rFont val="Times New Roman"/>
        <family val="1"/>
      </rPr>
      <t>(H)</t>
    </r>
    <rPh sb="0" eb="2">
      <t>ジカン</t>
    </rPh>
    <phoneticPr fontId="1"/>
  </si>
  <si>
    <r>
      <rPr>
        <sz val="8"/>
        <color theme="1"/>
        <rFont val="ＭＳ Ｐ明朝"/>
        <family val="1"/>
        <charset val="128"/>
      </rPr>
      <t>測定</t>
    </r>
    <r>
      <rPr>
        <sz val="8"/>
        <color theme="1"/>
        <rFont val="Times New Roman"/>
        <family val="1"/>
      </rPr>
      <t>Total</t>
    </r>
    <rPh sb="0" eb="2">
      <t>ソクテイ</t>
    </rPh>
    <phoneticPr fontId="1"/>
  </si>
  <si>
    <r>
      <rPr>
        <sz val="6"/>
        <color theme="1"/>
        <rFont val="ＭＳ Ｐ明朝"/>
        <family val="1"/>
        <charset val="128"/>
      </rPr>
      <t>エージング時間</t>
    </r>
    <rPh sb="5" eb="7">
      <t>ジカン</t>
    </rPh>
    <phoneticPr fontId="1"/>
  </si>
  <si>
    <r>
      <t>Polling</t>
    </r>
    <r>
      <rPr>
        <sz val="6"/>
        <color theme="1"/>
        <rFont val="ＭＳ Ｐ明朝"/>
        <family val="1"/>
        <charset val="128"/>
      </rPr>
      <t>速度</t>
    </r>
    <r>
      <rPr>
        <sz val="6"/>
        <color theme="1"/>
        <rFont val="Times New Roman"/>
        <family val="1"/>
      </rPr>
      <t>OK</t>
    </r>
    <rPh sb="7" eb="9">
      <t>ソクド</t>
    </rPh>
    <phoneticPr fontId="1"/>
  </si>
  <si>
    <r>
      <t>Polling</t>
    </r>
    <r>
      <rPr>
        <sz val="6"/>
        <color theme="1"/>
        <rFont val="ＭＳ Ｐ明朝"/>
        <family val="1"/>
        <charset val="128"/>
      </rPr>
      <t>速度</t>
    </r>
    <r>
      <rPr>
        <sz val="6"/>
        <color theme="1"/>
        <rFont val="Times New Roman"/>
        <family val="1"/>
      </rPr>
      <t>NG</t>
    </r>
    <rPh sb="7" eb="9">
      <t>ソクド</t>
    </rPh>
    <phoneticPr fontId="1"/>
  </si>
  <si>
    <r>
      <rPr>
        <sz val="6"/>
        <color theme="1"/>
        <rFont val="ＭＳ Ｐ明朝"/>
        <family val="1"/>
        <charset val="128"/>
      </rPr>
      <t>カード設置時間</t>
    </r>
    <rPh sb="3" eb="5">
      <t>セッチ</t>
    </rPh>
    <rPh sb="5" eb="7">
      <t>ジカン</t>
    </rPh>
    <phoneticPr fontId="1"/>
  </si>
  <si>
    <r>
      <rPr>
        <sz val="6"/>
        <color theme="1"/>
        <rFont val="ＭＳ Ｐ明朝"/>
        <family val="1"/>
        <charset val="128"/>
      </rPr>
      <t>センター測定回数</t>
    </r>
    <rPh sb="4" eb="6">
      <t>ソクテイ</t>
    </rPh>
    <rPh sb="6" eb="8">
      <t>カイスウ</t>
    </rPh>
    <phoneticPr fontId="1"/>
  </si>
  <si>
    <r>
      <rPr>
        <sz val="6"/>
        <color theme="1"/>
        <rFont val="ＭＳ Ｐ明朝"/>
        <family val="1"/>
        <charset val="128"/>
      </rPr>
      <t>オフセット設置時間</t>
    </r>
    <rPh sb="5" eb="7">
      <t>セッチ</t>
    </rPh>
    <rPh sb="7" eb="9">
      <t>ジカン</t>
    </rPh>
    <phoneticPr fontId="1"/>
  </si>
  <si>
    <r>
      <rPr>
        <sz val="6"/>
        <color theme="1"/>
        <rFont val="ＭＳ Ｐ明朝"/>
        <family val="1"/>
        <charset val="128"/>
      </rPr>
      <t>オフセット回数</t>
    </r>
    <rPh sb="5" eb="7">
      <t>カイスウ</t>
    </rPh>
    <phoneticPr fontId="1"/>
  </si>
  <si>
    <r>
      <rPr>
        <sz val="6"/>
        <color theme="1"/>
        <rFont val="ＭＳ Ｐ明朝"/>
        <family val="1"/>
        <charset val="128"/>
      </rPr>
      <t>オフセット測定回数</t>
    </r>
    <rPh sb="5" eb="7">
      <t>ソクテイ</t>
    </rPh>
    <rPh sb="7" eb="9">
      <t>カイスウ</t>
    </rPh>
    <phoneticPr fontId="1"/>
  </si>
  <si>
    <r>
      <rPr>
        <sz val="8"/>
        <color theme="1"/>
        <rFont val="ＭＳ Ｐ明朝"/>
        <family val="1"/>
        <charset val="128"/>
      </rPr>
      <t>測定項目</t>
    </r>
    <rPh sb="0" eb="2">
      <t>ソクテイ</t>
    </rPh>
    <rPh sb="2" eb="4">
      <t>コウモク</t>
    </rPh>
    <phoneticPr fontId="1"/>
  </si>
  <si>
    <r>
      <rPr>
        <sz val="8"/>
        <color theme="1"/>
        <rFont val="ＭＳ Ｐ明朝"/>
        <family val="1"/>
        <charset val="128"/>
      </rPr>
      <t>測定カード</t>
    </r>
    <rPh sb="0" eb="2">
      <t>ソクテイ</t>
    </rPh>
    <phoneticPr fontId="1"/>
  </si>
  <si>
    <r>
      <rPr>
        <sz val="11"/>
        <color theme="1"/>
        <rFont val="ＭＳ Ｐ明朝"/>
        <family val="1"/>
        <charset val="128"/>
      </rPr>
      <t>　</t>
    </r>
    <phoneticPr fontId="1"/>
  </si>
  <si>
    <r>
      <rPr>
        <sz val="8"/>
        <color theme="1"/>
        <rFont val="ＭＳ Ｐ明朝"/>
        <family val="1"/>
        <charset val="128"/>
      </rPr>
      <t>受付</t>
    </r>
    <rPh sb="0" eb="2">
      <t>ウケツケ</t>
    </rPh>
    <phoneticPr fontId="1"/>
  </si>
  <si>
    <r>
      <rPr>
        <sz val="8"/>
        <color theme="1"/>
        <rFont val="ＭＳ Ｐ明朝"/>
        <family val="1"/>
        <charset val="128"/>
      </rPr>
      <t>基本</t>
    </r>
    <rPh sb="0" eb="2">
      <t>キホン</t>
    </rPh>
    <phoneticPr fontId="1"/>
  </si>
  <si>
    <r>
      <rPr>
        <sz val="8"/>
        <color theme="1"/>
        <rFont val="ＭＳ Ｐ明朝"/>
        <family val="1"/>
        <charset val="128"/>
      </rPr>
      <t>下限品</t>
    </r>
    <rPh sb="0" eb="2">
      <t>カゲン</t>
    </rPh>
    <rPh sb="2" eb="3">
      <t>ヒン</t>
    </rPh>
    <phoneticPr fontId="1"/>
  </si>
  <si>
    <r>
      <rPr>
        <sz val="8"/>
        <color theme="1"/>
        <rFont val="ＭＳ Ｐ明朝"/>
        <family val="1"/>
        <charset val="128"/>
      </rPr>
      <t>標準品</t>
    </r>
    <rPh sb="0" eb="3">
      <t>ヒョウジュンヒン</t>
    </rPh>
    <phoneticPr fontId="1"/>
  </si>
  <si>
    <r>
      <rPr>
        <sz val="8"/>
        <color theme="1"/>
        <rFont val="ＭＳ Ｐ明朝"/>
        <family val="1"/>
        <charset val="128"/>
      </rPr>
      <t>上限品</t>
    </r>
    <rPh sb="0" eb="2">
      <t>ジョウゲン</t>
    </rPh>
    <rPh sb="2" eb="3">
      <t>ヒン</t>
    </rPh>
    <phoneticPr fontId="1"/>
  </si>
  <si>
    <r>
      <rPr>
        <sz val="8"/>
        <color theme="1"/>
        <rFont val="ＭＳ Ｐ明朝"/>
        <family val="1"/>
        <charset val="128"/>
      </rPr>
      <t>互換</t>
    </r>
    <r>
      <rPr>
        <sz val="8"/>
        <color theme="1"/>
        <rFont val="Times New Roman"/>
        <family val="1"/>
      </rPr>
      <t>M</t>
    </r>
    <rPh sb="0" eb="2">
      <t>ゴカン</t>
    </rPh>
    <phoneticPr fontId="1"/>
  </si>
  <si>
    <r>
      <rPr>
        <sz val="8"/>
        <color theme="1"/>
        <rFont val="ＭＳ Ｐ明朝"/>
        <family val="1"/>
        <charset val="128"/>
      </rPr>
      <t>互換</t>
    </r>
    <r>
      <rPr>
        <sz val="8"/>
        <color theme="1"/>
        <rFont val="Times New Roman"/>
        <family val="1"/>
      </rPr>
      <t>S</t>
    </r>
    <rPh sb="0" eb="2">
      <t>ゴカン</t>
    </rPh>
    <phoneticPr fontId="1"/>
  </si>
  <si>
    <r>
      <rPr>
        <sz val="8"/>
        <color theme="1"/>
        <rFont val="ＭＳ Ｐ明朝"/>
        <family val="1"/>
        <charset val="128"/>
      </rPr>
      <t>互換</t>
    </r>
    <r>
      <rPr>
        <sz val="8"/>
        <color theme="1"/>
        <rFont val="Times New Roman"/>
        <family val="1"/>
      </rPr>
      <t>Edy</t>
    </r>
    <r>
      <rPr>
        <sz val="8"/>
        <color theme="1"/>
        <rFont val="ＭＳ Ｐ明朝"/>
        <family val="1"/>
        <charset val="128"/>
      </rPr>
      <t>か</t>
    </r>
    <rPh sb="0" eb="2">
      <t>ゴカン</t>
    </rPh>
    <phoneticPr fontId="1"/>
  </si>
  <si>
    <r>
      <rPr>
        <sz val="8"/>
        <color theme="1"/>
        <rFont val="ＭＳ Ｐ明朝"/>
        <family val="1"/>
        <charset val="128"/>
      </rPr>
      <t>互換</t>
    </r>
    <r>
      <rPr>
        <sz val="8"/>
        <color theme="1"/>
        <rFont val="Times New Roman"/>
        <family val="1"/>
      </rPr>
      <t>Edy</t>
    </r>
    <r>
      <rPr>
        <sz val="8"/>
        <color theme="1"/>
        <rFont val="ＭＳ Ｐ明朝"/>
        <family val="1"/>
        <charset val="128"/>
      </rPr>
      <t>入</t>
    </r>
    <rPh sb="0" eb="2">
      <t>ゴカン</t>
    </rPh>
    <rPh sb="5" eb="6">
      <t>ニュウ</t>
    </rPh>
    <phoneticPr fontId="1"/>
  </si>
  <si>
    <r>
      <rPr>
        <sz val="8"/>
        <color theme="1"/>
        <rFont val="ＭＳ Ｐ明朝"/>
        <family val="1"/>
        <charset val="128"/>
      </rPr>
      <t>まとめ</t>
    </r>
    <phoneticPr fontId="1"/>
  </si>
  <si>
    <t>Interoperability Test</t>
    <phoneticPr fontId="1"/>
  </si>
  <si>
    <r>
      <t>Fee</t>
    </r>
    <r>
      <rPr>
        <sz val="12"/>
        <color theme="1"/>
        <rFont val="ＭＳ 明朝"/>
        <family val="1"/>
        <charset val="128"/>
      </rPr>
      <t>：</t>
    </r>
    <phoneticPr fontId="1"/>
  </si>
  <si>
    <r>
      <t>Period</t>
    </r>
    <r>
      <rPr>
        <sz val="12"/>
        <color theme="1"/>
        <rFont val="ＭＳ 明朝"/>
        <family val="1"/>
        <charset val="128"/>
      </rPr>
      <t>：</t>
    </r>
    <phoneticPr fontId="1"/>
  </si>
  <si>
    <t>yen</t>
    <phoneticPr fontId="1"/>
  </si>
  <si>
    <t>Basic Test</t>
    <phoneticPr fontId="1"/>
  </si>
  <si>
    <t>Pre-test guidelines</t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</si>
  <si>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Business hours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</si>
  <si>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Monday to Friday 9:00 to 17:00
 (Except year-end and New Year's holiday, public holidays and our designated dates)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</si>
  <si>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Test Fee</t>
    </r>
    <phoneticPr fontId="1"/>
  </si>
  <si>
    <t xml:space="preserve">  It depends on the items you choose.</t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</si>
  <si>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Refer to the menu sheets on the application.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</si>
  <si>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Cancellation fee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</si>
  <si>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Cancellation fee is not charged before payment.</t>
    </r>
    <phoneticPr fontId="1"/>
  </si>
  <si>
    <t xml:space="preserve">  We will not give you any refund after payment.</t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</si>
  <si>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Method of payment</t>
    </r>
    <phoneticPr fontId="1"/>
  </si>
  <si>
    <t xml:space="preserve">  We will send you the bill after the application is accepted.</t>
    <phoneticPr fontId="1"/>
  </si>
  <si>
    <t xml:space="preserve">  Please pay to our designated bank account by the due date.</t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</si>
  <si>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If you want to add measurement items after your payment, please pay the
  additional fee to our designated bank account after you receive a separate bill</t>
    </r>
    <phoneticPr fontId="1"/>
  </si>
  <si>
    <t xml:space="preserve">  *Please kindly bear the cost for any bank transfer fee.</t>
    <phoneticPr fontId="1"/>
  </si>
  <si>
    <r>
      <rPr>
        <sz val="10.5"/>
        <color theme="1"/>
        <rFont val="ＭＳ 明朝"/>
        <family val="1"/>
        <charset val="128"/>
      </rPr>
      <t>　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</si>
  <si>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Waiting room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</si>
  <si>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We can offer a waiting room for you if you want.</t>
    </r>
    <phoneticPr fontId="1"/>
  </si>
  <si>
    <t xml:space="preserve">  Please indicate on the application form if you want to use the room.</t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</si>
  <si>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Power supply is available for usage, but  Ethernet is not.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</si>
  <si>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You may use the cafeteria in the building. Please note that only Edy, one of the e-Money 
  services in Japan, is available for payment at the cafeteria.</t>
    </r>
    <phoneticPr fontId="1"/>
  </si>
  <si>
    <t xml:space="preserve"> </t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</si>
  <si>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How to Apply</t>
    </r>
    <phoneticPr fontId="1"/>
  </si>
  <si>
    <r>
      <t xml:space="preserve">  Please fill out the application form and email it to us at least 4 weeks 
  prior to your desired test starting date.</t>
    </r>
    <r>
      <rPr>
        <sz val="10.5"/>
        <color theme="1"/>
        <rFont val="ＭＳ 明朝"/>
        <family val="1"/>
        <charset val="128"/>
      </rPr>
      <t>　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</si>
  <si>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We will get back to you by email in order to adjust the schedule after we receive
  your application.</t>
    </r>
    <phoneticPr fontId="1"/>
  </si>
  <si>
    <t xml:space="preserve">  e-mail : sgmo-felica-kentei@sony.com</t>
    <phoneticPr fontId="1"/>
  </si>
  <si>
    <t xml:space="preserve">  If you have any questions or requests regarding Pre-test, feel free to email us. </t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</si>
  <si>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How to deliver your samples</t>
    </r>
    <phoneticPr fontId="1"/>
  </si>
  <si>
    <r>
      <rPr>
        <sz val="10.5"/>
        <color theme="1"/>
        <rFont val="ＭＳ 明朝"/>
        <family val="1"/>
        <charset val="128"/>
      </rPr>
      <t>【</t>
    </r>
    <r>
      <rPr>
        <sz val="10.5"/>
        <color theme="1"/>
        <rFont val="Times New Roman"/>
        <family val="1"/>
      </rPr>
      <t>In the case of hand-carrying your samples</t>
    </r>
    <r>
      <rPr>
        <sz val="10.5"/>
        <color theme="1"/>
        <rFont val="ＭＳ 明朝"/>
        <family val="1"/>
        <charset val="128"/>
      </rPr>
      <t>】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</si>
  <si>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1.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 xml:space="preserve">Please check in at the reception desk. 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</si>
  <si>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2. Our staff will pick you up and guide you to the waiting room.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</si>
  <si>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3.</t>
    </r>
    <r>
      <rPr>
        <sz val="7"/>
        <color theme="1"/>
        <rFont val="Times New Roman"/>
        <family val="1"/>
      </rPr>
      <t> </t>
    </r>
    <r>
      <rPr>
        <sz val="10.5"/>
        <color theme="1"/>
        <rFont val="Times New Roman"/>
        <family val="1"/>
      </rPr>
      <t>We will share the test results per each test item.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</si>
  <si>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4.</t>
    </r>
    <r>
      <rPr>
        <sz val="7"/>
        <color theme="1"/>
        <rFont val="Times New Roman"/>
        <family val="1"/>
      </rPr>
      <t> </t>
    </r>
    <r>
      <rPr>
        <sz val="10.5"/>
        <color theme="1"/>
        <rFont val="Times New Roman"/>
        <family val="1"/>
      </rPr>
      <t>After we have shared the results for all the test items which you applied for, 
       the Pre-test is complete.</t>
    </r>
    <phoneticPr fontId="1"/>
  </si>
  <si>
    <r>
      <rPr>
        <sz val="10.5"/>
        <color theme="1"/>
        <rFont val="ＭＳ 明朝"/>
        <family val="1"/>
        <charset val="128"/>
      </rPr>
      <t>【</t>
    </r>
    <r>
      <rPr>
        <sz val="10.5"/>
        <color theme="1"/>
        <rFont val="Times New Roman"/>
        <family val="1"/>
      </rPr>
      <t>In the case of shipping your samples</t>
    </r>
    <r>
      <rPr>
        <sz val="10.5"/>
        <color theme="1"/>
        <rFont val="ＭＳ 明朝"/>
        <family val="1"/>
        <charset val="128"/>
      </rPr>
      <t>】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</si>
  <si>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1. Please ship your samples by the due date.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</si>
  <si>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2. After all the test items are completed, we will send you the test report by mail, 
       and ship back your samples.</t>
    </r>
    <phoneticPr fontId="1"/>
  </si>
  <si>
    <t xml:space="preserve">       *Please kindly bear the shipping and handling charges.</t>
    <phoneticPr fontId="1"/>
  </si>
  <si>
    <t xml:space="preserve">   [Address]</t>
    <phoneticPr fontId="1"/>
  </si>
  <si>
    <t xml:space="preserve">   Sony Global Manufacturing &amp; Operations Corporation
   Certification Test Team Quality Assurance Department 1</t>
    <phoneticPr fontId="1"/>
  </si>
  <si>
    <t xml:space="preserve">   8-4 Shiomi
   Kisarazu-shi
   Chiba Prefecture, Japan</t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</si>
  <si>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Access</t>
    </r>
    <phoneticPr fontId="1"/>
  </si>
  <si>
    <t>From Kisarazu Station of JR Uchibo-line</t>
    <phoneticPr fontId="1"/>
  </si>
  <si>
    <t>Kisarazu Site of Sony Global Manufacturing &amp; Operations Corporation:</t>
    <phoneticPr fontId="1"/>
  </si>
  <si>
    <t>10 minutes by taxi</t>
    <phoneticPr fontId="1"/>
  </si>
  <si>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Sample submission date</t>
    </r>
    <r>
      <rPr>
        <sz val="12"/>
        <color theme="1"/>
        <rFont val="ＭＳ 明朝"/>
        <family val="1"/>
        <charset val="128"/>
      </rPr>
      <t>：</t>
    </r>
    <phoneticPr fontId="1"/>
  </si>
  <si>
    <r>
      <rPr>
        <sz val="12"/>
        <color theme="1"/>
        <rFont val="ＭＳ 明朝"/>
        <family val="1"/>
        <charset val="128"/>
      </rPr>
      <t>　</t>
    </r>
    <r>
      <rPr>
        <sz val="12"/>
        <color theme="1"/>
        <rFont val="Times New Roman"/>
        <family val="1"/>
      </rPr>
      <t>Hand-carry</t>
    </r>
    <r>
      <rPr>
        <sz val="12"/>
        <color theme="1"/>
        <rFont val="ＭＳ 明朝"/>
        <family val="1"/>
        <charset val="128"/>
      </rPr>
      <t xml:space="preserve">　  </t>
    </r>
    <r>
      <rPr>
        <sz val="12"/>
        <color theme="1"/>
        <rFont val="Times New Roman"/>
        <family val="1"/>
      </rPr>
      <t xml:space="preserve">    Ship</t>
    </r>
    <r>
      <rPr>
        <sz val="12"/>
        <color theme="1"/>
        <rFont val="ＭＳ 明朝"/>
        <family val="1"/>
        <charset val="128"/>
      </rPr>
      <t>　</t>
    </r>
    <phoneticPr fontId="1"/>
  </si>
  <si>
    <t>Communication Performance with M-class Reader/Writer</t>
    <phoneticPr fontId="1"/>
  </si>
  <si>
    <t>Communication Performance with S-class Reader/Writer</t>
    <phoneticPr fontId="1"/>
  </si>
  <si>
    <t>Performance of Communication with Edy Touch Operation Terminal</t>
    <phoneticPr fontId="1"/>
  </si>
  <si>
    <t>Performance  of Communication with Edy Charging Machine Operation Terminal</t>
    <phoneticPr fontId="1"/>
  </si>
  <si>
    <t xml:space="preserve">  Please make a reservation to Pre-test. It is possible to reserve up to 3 months ahead including this month.</t>
    <phoneticPr fontId="1"/>
  </si>
  <si>
    <t>Ver.1.1</t>
    <phoneticPr fontId="1"/>
  </si>
  <si>
    <t>Electrical Characteristics 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</si>
</sst>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6" formatCode="&quot;¥&quot;#,##0;[Red]&quot;¥&quot;\-#,##0"/>
    <numFmt numFmtId="176" formatCode="#&quot; 台&quot;"/>
    <numFmt numFmtId="177" formatCode="[$-F800]dddd\,\ mmmm\ dd\,\ yyyy"/>
    <numFmt numFmtId="178" formatCode="0.0_);[Red]\(0.0\)"/>
    <numFmt numFmtId="179" formatCode="h:mm;@"/>
    <numFmt numFmtId="180" formatCode="&quot;¥&quot;#,##0_);[Red]\(&quot;¥&quot;#,##0\)"/>
    <numFmt numFmtId="181" formatCode="0.0"/>
    <numFmt numFmtId="182" formatCode="#,##0_);[Red]\(#,##0\)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.5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  <charset val="128"/>
    </font>
    <font>
      <b/>
      <sz val="16"/>
      <color theme="1"/>
      <name val="Times New Roman"/>
      <family val="1"/>
    </font>
    <font>
      <sz val="6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1"/>
      <name val="Times New Roman"/>
      <family val="1"/>
    </font>
    <font>
      <b/>
      <sz val="18"/>
      <color theme="1"/>
      <name val="Times New Roman"/>
      <family val="1"/>
    </font>
    <font>
      <b/>
      <sz val="10.5"/>
      <color theme="1"/>
      <name val="Times New Roman"/>
      <family val="1"/>
    </font>
    <font>
      <sz val="7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sz val="18"/>
      <color theme="1"/>
      <name val="Times New Roman"/>
      <family val="1"/>
    </font>
    <font>
      <u/>
      <sz val="11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horizontal="justify"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177" fontId="17" fillId="0" borderId="0" xfId="0" applyNumberFormat="1" applyFont="1" applyBorder="1" applyAlignment="1" applyProtection="1">
      <alignment horizontal="left"/>
    </xf>
    <xf numFmtId="0" fontId="18" fillId="0" borderId="0" xfId="0" applyFont="1" applyBorder="1" applyAlignment="1" applyProtection="1"/>
    <xf numFmtId="0" fontId="18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/>
    <xf numFmtId="0" fontId="18" fillId="0" borderId="0" xfId="0" applyFont="1" applyBorder="1" applyAlignment="1" applyProtection="1">
      <alignment horizontal="justify"/>
    </xf>
    <xf numFmtId="0" fontId="16" fillId="0" borderId="0" xfId="0" applyFont="1" applyBorder="1" applyAlignment="1" applyProtection="1">
      <alignment horizontal="justify"/>
    </xf>
    <xf numFmtId="0" fontId="18" fillId="0" borderId="4" xfId="0" applyFont="1" applyBorder="1" applyAlignment="1" applyProtection="1">
      <alignment horizontal="justify"/>
    </xf>
    <xf numFmtId="0" fontId="21" fillId="0" borderId="0" xfId="0" applyFont="1" applyAlignment="1" applyProtection="1">
      <alignment horizontal="justify" vertical="center"/>
    </xf>
    <xf numFmtId="0" fontId="18" fillId="0" borderId="0" xfId="0" applyFont="1" applyAlignment="1" applyProtection="1">
      <alignment horizontal="justify" vertical="center"/>
    </xf>
    <xf numFmtId="0" fontId="18" fillId="0" borderId="4" xfId="0" applyFont="1" applyBorder="1" applyAlignment="1" applyProtection="1">
      <alignment vertical="center"/>
    </xf>
    <xf numFmtId="0" fontId="17" fillId="0" borderId="4" xfId="0" applyFont="1" applyBorder="1" applyAlignment="1" applyProtection="1"/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justify" vertical="center"/>
    </xf>
    <xf numFmtId="0" fontId="16" fillId="0" borderId="4" xfId="0" applyFont="1" applyBorder="1" applyAlignment="1" applyProtection="1"/>
    <xf numFmtId="179" fontId="17" fillId="0" borderId="4" xfId="0" applyNumberFormat="1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/>
    <xf numFmtId="0" fontId="16" fillId="0" borderId="4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horizontal="right"/>
    </xf>
    <xf numFmtId="0" fontId="18" fillId="0" borderId="0" xfId="0" applyFont="1" applyAlignment="1" applyProtection="1">
      <alignment vertical="center"/>
    </xf>
    <xf numFmtId="176" fontId="16" fillId="0" borderId="0" xfId="0" applyNumberFormat="1" applyFont="1" applyBorder="1" applyProtection="1">
      <alignment vertical="center"/>
    </xf>
    <xf numFmtId="0" fontId="18" fillId="0" borderId="0" xfId="0" applyFont="1" applyBorder="1" applyProtection="1">
      <alignment vertical="center"/>
      <protection hidden="1"/>
    </xf>
    <xf numFmtId="0" fontId="18" fillId="0" borderId="0" xfId="0" applyFont="1" applyBorder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top"/>
    </xf>
    <xf numFmtId="0" fontId="22" fillId="0" borderId="0" xfId="0" applyFont="1" applyAlignment="1">
      <alignment horizontal="center" vertical="center"/>
    </xf>
    <xf numFmtId="0" fontId="16" fillId="0" borderId="0" xfId="0" applyFont="1" applyProtection="1">
      <alignment vertical="center"/>
    </xf>
    <xf numFmtId="0" fontId="16" fillId="0" borderId="1" xfId="0" applyFont="1" applyBorder="1" applyProtection="1">
      <alignment vertical="center"/>
    </xf>
    <xf numFmtId="0" fontId="21" fillId="0" borderId="0" xfId="0" applyFont="1" applyBorder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21" fillId="0" borderId="26" xfId="0" applyFont="1" applyBorder="1" applyProtection="1">
      <alignment vertical="center"/>
    </xf>
    <xf numFmtId="0" fontId="21" fillId="0" borderId="20" xfId="0" applyFont="1" applyBorder="1" applyProtection="1">
      <alignment vertical="center"/>
    </xf>
    <xf numFmtId="0" fontId="25" fillId="0" borderId="25" xfId="0" applyFont="1" applyBorder="1" applyProtection="1">
      <alignment vertical="center"/>
    </xf>
    <xf numFmtId="0" fontId="25" fillId="0" borderId="8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21" fillId="0" borderId="18" xfId="0" applyFont="1" applyBorder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6" fontId="21" fillId="0" borderId="27" xfId="2" applyFont="1" applyBorder="1" applyProtection="1">
      <alignment vertical="center"/>
    </xf>
    <xf numFmtId="0" fontId="16" fillId="0" borderId="20" xfId="0" applyFont="1" applyBorder="1" applyAlignment="1" applyProtection="1">
      <alignment vertical="center"/>
    </xf>
    <xf numFmtId="0" fontId="16" fillId="0" borderId="24" xfId="0" applyFont="1" applyBorder="1" applyAlignment="1" applyProtection="1">
      <alignment vertical="center"/>
    </xf>
    <xf numFmtId="0" fontId="16" fillId="0" borderId="24" xfId="0" applyFont="1" applyBorder="1" applyAlignment="1">
      <alignment vertical="center"/>
    </xf>
    <xf numFmtId="0" fontId="16" fillId="0" borderId="8" xfId="0" applyFont="1" applyBorder="1" applyProtection="1">
      <alignment vertical="center"/>
    </xf>
    <xf numFmtId="0" fontId="16" fillId="0" borderId="24" xfId="0" applyFont="1" applyBorder="1" applyProtection="1">
      <alignment vertical="center"/>
    </xf>
    <xf numFmtId="0" fontId="16" fillId="0" borderId="25" xfId="0" applyFont="1" applyBorder="1" applyAlignment="1">
      <alignment vertical="center"/>
    </xf>
    <xf numFmtId="0" fontId="27" fillId="0" borderId="0" xfId="0" applyFont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16" fillId="0" borderId="8" xfId="0" applyFont="1" applyBorder="1" applyAlignment="1" applyProtection="1">
      <alignment horizontal="center" vertical="center"/>
    </xf>
    <xf numFmtId="0" fontId="28" fillId="0" borderId="13" xfId="0" applyFont="1" applyBorder="1" applyProtection="1">
      <alignment vertical="center"/>
    </xf>
    <xf numFmtId="0" fontId="25" fillId="0" borderId="32" xfId="0" applyFont="1" applyBorder="1">
      <alignment vertical="center"/>
    </xf>
    <xf numFmtId="0" fontId="25" fillId="0" borderId="25" xfId="0" applyFont="1" applyBorder="1">
      <alignment vertical="center"/>
    </xf>
    <xf numFmtId="0" fontId="25" fillId="0" borderId="0" xfId="0" applyFont="1">
      <alignment vertical="center"/>
    </xf>
    <xf numFmtId="0" fontId="25" fillId="0" borderId="34" xfId="0" applyFont="1" applyBorder="1">
      <alignment vertical="center"/>
    </xf>
    <xf numFmtId="0" fontId="25" fillId="0" borderId="14" xfId="0" applyFont="1" applyBorder="1">
      <alignment vertical="center"/>
    </xf>
    <xf numFmtId="0" fontId="28" fillId="0" borderId="15" xfId="0" applyFont="1" applyBorder="1" applyProtection="1">
      <alignment vertical="center"/>
    </xf>
    <xf numFmtId="0" fontId="28" fillId="0" borderId="1" xfId="0" applyFont="1" applyBorder="1" applyProtection="1">
      <alignment vertical="center"/>
    </xf>
    <xf numFmtId="0" fontId="16" fillId="0" borderId="16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28" fillId="0" borderId="0" xfId="0" applyFont="1" applyProtection="1">
      <alignment vertical="center"/>
    </xf>
    <xf numFmtId="5" fontId="16" fillId="0" borderId="22" xfId="0" applyNumberFormat="1" applyFont="1" applyBorder="1" applyProtection="1">
      <alignment vertical="center"/>
    </xf>
    <xf numFmtId="178" fontId="16" fillId="0" borderId="22" xfId="0" applyNumberFormat="1" applyFont="1" applyBorder="1" applyAlignment="1" applyProtection="1">
      <alignment vertical="center"/>
    </xf>
    <xf numFmtId="0" fontId="16" fillId="0" borderId="32" xfId="0" applyFont="1" applyBorder="1" applyProtection="1">
      <alignment vertical="center"/>
    </xf>
    <xf numFmtId="0" fontId="16" fillId="0" borderId="35" xfId="0" applyFont="1" applyBorder="1" applyProtection="1">
      <alignment vertical="center"/>
    </xf>
    <xf numFmtId="0" fontId="16" fillId="0" borderId="33" xfId="0" applyFont="1" applyBorder="1" applyProtection="1">
      <alignment vertical="center"/>
    </xf>
    <xf numFmtId="0" fontId="16" fillId="0" borderId="28" xfId="0" applyFont="1" applyBorder="1" applyProtection="1">
      <alignment vertical="center"/>
    </xf>
    <xf numFmtId="0" fontId="16" fillId="0" borderId="18" xfId="0" applyFont="1" applyBorder="1" applyProtection="1">
      <alignment vertical="center"/>
    </xf>
    <xf numFmtId="0" fontId="16" fillId="3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20" fillId="0" borderId="0" xfId="0" applyFont="1" applyBorder="1" applyProtection="1">
      <alignment vertical="center"/>
    </xf>
    <xf numFmtId="0" fontId="16" fillId="0" borderId="22" xfId="0" applyFont="1" applyBorder="1" applyProtection="1">
      <alignment vertical="center"/>
    </xf>
    <xf numFmtId="0" fontId="16" fillId="0" borderId="9" xfId="0" applyFont="1" applyBorder="1" applyProtection="1">
      <alignment vertical="center"/>
    </xf>
    <xf numFmtId="0" fontId="16" fillId="0" borderId="7" xfId="0" applyFont="1" applyBorder="1" applyProtection="1">
      <alignment vertical="center"/>
    </xf>
    <xf numFmtId="0" fontId="16" fillId="0" borderId="10" xfId="0" applyFont="1" applyBorder="1" applyProtection="1">
      <alignment vertical="center"/>
    </xf>
    <xf numFmtId="0" fontId="16" fillId="0" borderId="6" xfId="0" applyFont="1" applyBorder="1" applyProtection="1">
      <alignment vertical="center"/>
    </xf>
    <xf numFmtId="0" fontId="16" fillId="0" borderId="3" xfId="0" applyNumberFormat="1" applyFont="1" applyBorder="1" applyProtection="1">
      <alignment vertical="center"/>
      <protection locked="0"/>
    </xf>
    <xf numFmtId="5" fontId="16" fillId="0" borderId="0" xfId="0" applyNumberFormat="1" applyFont="1" applyBorder="1" applyProtection="1">
      <alignment vertical="center"/>
    </xf>
    <xf numFmtId="0" fontId="16" fillId="0" borderId="30" xfId="0" applyFont="1" applyBorder="1" applyProtection="1">
      <alignment vertical="center"/>
    </xf>
    <xf numFmtId="0" fontId="28" fillId="0" borderId="17" xfId="0" applyFont="1" applyBorder="1" applyProtection="1">
      <alignment vertical="center"/>
      <protection locked="0"/>
    </xf>
    <xf numFmtId="0" fontId="28" fillId="0" borderId="0" xfId="0" applyFont="1" applyBorder="1" applyProtection="1">
      <alignment vertical="center"/>
      <protection locked="0"/>
    </xf>
    <xf numFmtId="0" fontId="28" fillId="0" borderId="18" xfId="0" applyFont="1" applyBorder="1" applyProtection="1">
      <alignment vertical="center"/>
    </xf>
    <xf numFmtId="0" fontId="26" fillId="0" borderId="0" xfId="0" applyFont="1" applyProtection="1">
      <alignment vertical="center"/>
      <protection locked="0"/>
    </xf>
    <xf numFmtId="0" fontId="16" fillId="0" borderId="23" xfId="0" applyFont="1" applyBorder="1" applyProtection="1">
      <alignment vertical="center"/>
    </xf>
    <xf numFmtId="1" fontId="16" fillId="0" borderId="6" xfId="0" applyNumberFormat="1" applyFont="1" applyBorder="1" applyProtection="1">
      <alignment vertical="center"/>
    </xf>
    <xf numFmtId="0" fontId="27" fillId="0" borderId="18" xfId="0" applyFont="1" applyBorder="1" applyProtection="1">
      <alignment vertical="center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5" fontId="29" fillId="0" borderId="22" xfId="0" applyNumberFormat="1" applyFont="1" applyBorder="1" applyProtection="1">
      <alignment vertical="center"/>
    </xf>
    <xf numFmtId="178" fontId="29" fillId="0" borderId="22" xfId="0" applyNumberFormat="1" applyFont="1" applyBorder="1" applyAlignment="1" applyProtection="1">
      <alignment vertical="center"/>
    </xf>
    <xf numFmtId="0" fontId="16" fillId="0" borderId="17" xfId="0" applyFont="1" applyBorder="1" applyProtection="1">
      <alignment vertical="center"/>
    </xf>
    <xf numFmtId="0" fontId="28" fillId="0" borderId="19" xfId="0" applyFont="1" applyBorder="1" applyProtection="1">
      <alignment vertical="center"/>
      <protection locked="0"/>
    </xf>
    <xf numFmtId="0" fontId="28" fillId="0" borderId="2" xfId="0" applyFont="1" applyBorder="1" applyProtection="1">
      <alignment vertical="center"/>
    </xf>
    <xf numFmtId="0" fontId="16" fillId="0" borderId="20" xfId="0" applyFont="1" applyBorder="1" applyProtection="1">
      <alignment vertical="center"/>
    </xf>
    <xf numFmtId="5" fontId="16" fillId="0" borderId="0" xfId="0" applyNumberFormat="1" applyFont="1" applyProtection="1">
      <alignment vertical="center"/>
    </xf>
    <xf numFmtId="0" fontId="16" fillId="0" borderId="2" xfId="0" applyFont="1" applyBorder="1" applyAlignment="1" applyProtection="1">
      <alignment horizontal="right" vertical="center"/>
    </xf>
    <xf numFmtId="180" fontId="16" fillId="0" borderId="23" xfId="0" applyNumberFormat="1" applyFont="1" applyBorder="1" applyAlignment="1" applyProtection="1">
      <alignment vertical="center"/>
    </xf>
    <xf numFmtId="181" fontId="16" fillId="0" borderId="23" xfId="0" applyNumberFormat="1" applyFont="1" applyBorder="1" applyProtection="1">
      <alignment vertical="center"/>
    </xf>
    <xf numFmtId="0" fontId="16" fillId="0" borderId="11" xfId="0" applyFont="1" applyBorder="1" applyProtection="1">
      <alignment vertical="center"/>
    </xf>
    <xf numFmtId="0" fontId="16" fillId="0" borderId="12" xfId="0" applyFont="1" applyBorder="1" applyProtection="1">
      <alignment vertical="center"/>
    </xf>
    <xf numFmtId="0" fontId="16" fillId="0" borderId="21" xfId="0" applyFont="1" applyBorder="1" applyProtection="1">
      <alignment vertical="center"/>
    </xf>
    <xf numFmtId="0" fontId="16" fillId="0" borderId="0" xfId="0" applyFont="1" applyBorder="1" applyProtection="1">
      <alignment vertical="center"/>
      <protection locked="0"/>
    </xf>
    <xf numFmtId="0" fontId="16" fillId="0" borderId="24" xfId="0" applyFont="1" applyBorder="1" applyAlignment="1" applyProtection="1">
      <alignment horizontal="right" vertical="center"/>
    </xf>
    <xf numFmtId="5" fontId="16" fillId="0" borderId="8" xfId="0" applyNumberFormat="1" applyFont="1" applyBorder="1" applyProtection="1">
      <alignment vertical="center"/>
    </xf>
    <xf numFmtId="178" fontId="16" fillId="0" borderId="8" xfId="0" applyNumberFormat="1" applyFont="1" applyBorder="1" applyProtection="1">
      <alignment vertical="center"/>
    </xf>
    <xf numFmtId="5" fontId="29" fillId="0" borderId="8" xfId="0" applyNumberFormat="1" applyFont="1" applyBorder="1" applyProtection="1">
      <alignment vertical="center"/>
    </xf>
    <xf numFmtId="0" fontId="16" fillId="0" borderId="8" xfId="0" applyNumberFormat="1" applyFont="1" applyBorder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6" fillId="0" borderId="0" xfId="0" applyFont="1" applyBorder="1">
      <alignment vertical="center"/>
    </xf>
    <xf numFmtId="0" fontId="16" fillId="0" borderId="0" xfId="0" applyNumberFormat="1" applyFont="1" applyBorder="1" applyProtection="1">
      <alignment vertical="center"/>
    </xf>
    <xf numFmtId="0" fontId="26" fillId="0" borderId="0" xfId="0" applyFont="1" applyBorder="1">
      <alignment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24" xfId="0" applyFont="1" applyBorder="1" applyAlignment="1" applyProtection="1">
      <alignment vertical="center"/>
    </xf>
    <xf numFmtId="0" fontId="18" fillId="0" borderId="24" xfId="0" applyNumberFormat="1" applyFont="1" applyBorder="1" applyProtection="1">
      <alignment vertical="center"/>
    </xf>
    <xf numFmtId="182" fontId="18" fillId="0" borderId="2" xfId="0" applyNumberFormat="1" applyFont="1" applyBorder="1" applyProtection="1">
      <alignment vertical="center"/>
    </xf>
    <xf numFmtId="0" fontId="30" fillId="4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31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 wrapText="1"/>
    </xf>
    <xf numFmtId="0" fontId="33" fillId="0" borderId="0" xfId="0" applyFont="1" applyAlignment="1">
      <alignment horizontal="justify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3" fillId="0" borderId="4" xfId="0" applyFont="1" applyBorder="1" applyAlignment="1" applyProtection="1"/>
    <xf numFmtId="0" fontId="16" fillId="0" borderId="0" xfId="0" applyFont="1" applyAlignment="1" applyProtection="1">
      <alignment vertical="center"/>
    </xf>
    <xf numFmtId="0" fontId="16" fillId="0" borderId="0" xfId="0" applyFont="1" applyAlignment="1">
      <alignment vertical="center"/>
    </xf>
    <xf numFmtId="0" fontId="36" fillId="0" borderId="0" xfId="1" applyFont="1" applyAlignment="1" applyProtection="1">
      <alignment horizontal="justify" vertical="center"/>
    </xf>
    <xf numFmtId="0" fontId="16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6" fillId="0" borderId="31" xfId="0" applyFont="1" applyBorder="1">
      <alignment vertical="center"/>
    </xf>
    <xf numFmtId="0" fontId="28" fillId="0" borderId="0" xfId="0" applyFont="1">
      <alignment vertical="center"/>
    </xf>
    <xf numFmtId="5" fontId="16" fillId="0" borderId="22" xfId="0" applyNumberFormat="1" applyFont="1" applyBorder="1">
      <alignment vertical="center"/>
    </xf>
    <xf numFmtId="178" fontId="16" fillId="0" borderId="22" xfId="0" applyNumberFormat="1" applyFont="1" applyBorder="1">
      <alignment vertical="center"/>
    </xf>
    <xf numFmtId="0" fontId="16" fillId="0" borderId="6" xfId="0" applyFont="1" applyBorder="1">
      <alignment vertical="center"/>
    </xf>
    <xf numFmtId="0" fontId="16" fillId="0" borderId="30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9" xfId="0" applyFont="1" applyBorder="1">
      <alignment vertical="center"/>
    </xf>
    <xf numFmtId="0" fontId="20" fillId="0" borderId="0" xfId="0" applyFont="1" applyAlignment="1" applyProtection="1">
      <alignment horizontal="justify" vertical="center"/>
    </xf>
    <xf numFmtId="0" fontId="16" fillId="0" borderId="0" xfId="0" applyFont="1" applyAlignment="1" applyProtection="1">
      <alignment horizontal="justify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justify" vertical="center" wrapText="1"/>
    </xf>
    <xf numFmtId="0" fontId="36" fillId="0" borderId="0" xfId="1" applyFont="1" applyAlignment="1" applyProtection="1">
      <alignment horizontal="justify" vertical="center"/>
    </xf>
    <xf numFmtId="0" fontId="36" fillId="0" borderId="0" xfId="1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justify" vertical="center"/>
    </xf>
    <xf numFmtId="0" fontId="18" fillId="0" borderId="0" xfId="0" applyFont="1" applyAlignment="1" applyProtection="1">
      <alignment horizontal="justify" vertical="center"/>
    </xf>
    <xf numFmtId="0" fontId="18" fillId="0" borderId="5" xfId="0" applyFont="1" applyBorder="1" applyAlignment="1" applyProtection="1">
      <alignment horizontal="justify"/>
    </xf>
    <xf numFmtId="0" fontId="16" fillId="0" borderId="5" xfId="0" applyFont="1" applyBorder="1" applyAlignment="1">
      <alignment horizontal="justify"/>
    </xf>
    <xf numFmtId="0" fontId="34" fillId="0" borderId="0" xfId="0" applyFont="1" applyAlignment="1" applyProtection="1">
      <alignment horizontal="center" vertical="center"/>
    </xf>
    <xf numFmtId="0" fontId="35" fillId="0" borderId="0" xfId="0" applyFont="1" applyAlignment="1" applyProtection="1">
      <alignment vertical="center"/>
    </xf>
    <xf numFmtId="14" fontId="17" fillId="0" borderId="4" xfId="0" applyNumberFormat="1" applyFont="1" applyBorder="1" applyAlignment="1" applyProtection="1">
      <alignment horizontal="left"/>
      <protection locked="0"/>
    </xf>
    <xf numFmtId="0" fontId="18" fillId="0" borderId="0" xfId="0" applyFont="1" applyAlignment="1">
      <alignment horizontal="justify" vertical="center"/>
    </xf>
    <xf numFmtId="0" fontId="18" fillId="0" borderId="4" xfId="0" applyFont="1" applyBorder="1" applyAlignment="1" applyProtection="1">
      <alignment horizontal="justify"/>
    </xf>
    <xf numFmtId="0" fontId="16" fillId="0" borderId="4" xfId="0" applyFont="1" applyBorder="1" applyAlignment="1"/>
    <xf numFmtId="0" fontId="16" fillId="0" borderId="4" xfId="0" applyFont="1" applyBorder="1" applyAlignment="1" applyProtection="1"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horizontal="right"/>
    </xf>
    <xf numFmtId="0" fontId="18" fillId="0" borderId="4" xfId="0" applyFont="1" applyBorder="1" applyAlignment="1">
      <alignment horizontal="right"/>
    </xf>
    <xf numFmtId="0" fontId="18" fillId="0" borderId="5" xfId="0" applyFont="1" applyBorder="1" applyAlignment="1" applyProtection="1">
      <protection locked="0"/>
    </xf>
    <xf numFmtId="0" fontId="16" fillId="0" borderId="5" xfId="0" applyFont="1" applyBorder="1" applyAlignment="1" applyProtection="1">
      <protection locked="0"/>
    </xf>
    <xf numFmtId="179" fontId="17" fillId="0" borderId="4" xfId="0" applyNumberFormat="1" applyFont="1" applyBorder="1" applyAlignment="1" applyProtection="1">
      <alignment horizontal="center"/>
      <protection locked="0"/>
    </xf>
    <xf numFmtId="179" fontId="16" fillId="0" borderId="4" xfId="0" applyNumberFormat="1" applyFont="1" applyBorder="1" applyAlignment="1" applyProtection="1">
      <protection locked="0"/>
    </xf>
    <xf numFmtId="0" fontId="18" fillId="0" borderId="4" xfId="0" applyFont="1" applyBorder="1" applyAlignment="1" applyProtection="1">
      <alignment horizontal="justify"/>
      <protection locked="0"/>
    </xf>
    <xf numFmtId="0" fontId="16" fillId="0" borderId="5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horizontal="right"/>
    </xf>
    <xf numFmtId="0" fontId="18" fillId="0" borderId="4" xfId="0" applyFont="1" applyBorder="1" applyAlignment="1">
      <alignment horizontal="right" vertical="center"/>
    </xf>
    <xf numFmtId="0" fontId="18" fillId="0" borderId="4" xfId="0" applyFont="1" applyBorder="1" applyAlignment="1" applyProtection="1">
      <protection locked="0"/>
    </xf>
    <xf numFmtId="0" fontId="23" fillId="0" borderId="0" xfId="0" applyFont="1" applyBorder="1" applyAlignment="1" applyProtection="1">
      <alignment horizontal="justify"/>
    </xf>
    <xf numFmtId="0" fontId="18" fillId="0" borderId="0" xfId="0" applyFont="1" applyBorder="1" applyAlignment="1" applyProtection="1">
      <alignment horizontal="justify"/>
    </xf>
    <xf numFmtId="0" fontId="23" fillId="0" borderId="4" xfId="0" applyFont="1" applyBorder="1" applyAlignment="1" applyProtection="1"/>
    <xf numFmtId="0" fontId="16" fillId="0" borderId="4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horizontal="right" vertical="center"/>
    </xf>
    <xf numFmtId="0" fontId="20" fillId="0" borderId="29" xfId="0" applyFont="1" applyBorder="1" applyAlignment="1" applyProtection="1">
      <alignment horizontal="left"/>
    </xf>
    <xf numFmtId="0" fontId="18" fillId="0" borderId="29" xfId="0" applyFont="1" applyBorder="1" applyAlignment="1" applyProtection="1">
      <alignment horizontal="left"/>
    </xf>
    <xf numFmtId="0" fontId="18" fillId="0" borderId="29" xfId="0" applyFont="1" applyBorder="1" applyAlignment="1">
      <alignment horizontal="left"/>
    </xf>
    <xf numFmtId="0" fontId="18" fillId="0" borderId="29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18" fillId="0" borderId="4" xfId="0" applyFont="1" applyBorder="1" applyAlignment="1"/>
    <xf numFmtId="0" fontId="0" fillId="0" borderId="4" xfId="0" applyBorder="1" applyAlignment="1"/>
    <xf numFmtId="0" fontId="18" fillId="0" borderId="5" xfId="0" applyFont="1" applyBorder="1" applyAlignment="1" applyProtection="1">
      <alignment horizontal="justify"/>
      <protection locked="0"/>
    </xf>
    <xf numFmtId="0" fontId="0" fillId="0" borderId="5" xfId="0" applyBorder="1" applyAlignment="1"/>
    <xf numFmtId="0" fontId="16" fillId="0" borderId="4" xfId="0" applyFont="1" applyBorder="1" applyAlignment="1">
      <alignment horizontal="justify"/>
    </xf>
    <xf numFmtId="0" fontId="16" fillId="0" borderId="5" xfId="0" applyFont="1" applyBorder="1" applyAlignment="1" applyProtection="1">
      <alignment horizontal="justify"/>
    </xf>
    <xf numFmtId="0" fontId="16" fillId="0" borderId="0" xfId="0" applyFont="1" applyAlignment="1">
      <alignment vertical="center"/>
    </xf>
    <xf numFmtId="0" fontId="19" fillId="0" borderId="0" xfId="0" applyFont="1" applyAlignment="1" applyProtection="1">
      <alignment horizontal="justify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8" fillId="0" borderId="0" xfId="0" applyFont="1" applyAlignment="1" applyProtection="1">
      <alignment horizontal="justify"/>
    </xf>
    <xf numFmtId="0" fontId="24" fillId="2" borderId="0" xfId="0" applyFont="1" applyFill="1" applyAlignment="1" applyProtection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25" fillId="0" borderId="0" xfId="0" applyFont="1" applyBorder="1" applyAlignment="1">
      <alignment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3862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AG$9" lockText="1" noThreeD="1"/>
</file>

<file path=xl/ctrlProps/ctrlProp11.xml><?xml version="1.0" encoding="utf-8"?>
<formControlPr xmlns="http://schemas.microsoft.com/office/spreadsheetml/2009/9/main" objectType="CheckBox" fmlaLink="$AF$7" lockText="1" noThreeD="1"/>
</file>

<file path=xl/ctrlProps/ctrlProp12.xml><?xml version="1.0" encoding="utf-8"?>
<formControlPr xmlns="http://schemas.microsoft.com/office/spreadsheetml/2009/9/main" objectType="CheckBox" fmlaLink="$AF$10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CheckBox" fmlaLink="$AF$11" lockText="1" noThreeD="1"/>
</file>

<file path=xl/ctrlProps/ctrlProp15.xml><?xml version="1.0" encoding="utf-8"?>
<formControlPr xmlns="http://schemas.microsoft.com/office/spreadsheetml/2009/9/main" objectType="CheckBox" fmlaLink="$AF$12" lockText="1" noThreeD="1"/>
</file>

<file path=xl/ctrlProps/ctrlProp16.xml><?xml version="1.0" encoding="utf-8"?>
<formControlPr xmlns="http://schemas.microsoft.com/office/spreadsheetml/2009/9/main" objectType="CheckBox" fmlaLink="$AF$13" lockText="1" noThreeD="1"/>
</file>

<file path=xl/ctrlProps/ctrlProp17.xml><?xml version="1.0" encoding="utf-8"?>
<formControlPr xmlns="http://schemas.microsoft.com/office/spreadsheetml/2009/9/main" objectType="CheckBox" fmlaLink="$AF$8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fmlaLink="$S$26" lockText="1" noThreeD="1"/>
</file>

<file path=xl/ctrlProps/ctrlProp4.xml><?xml version="1.0" encoding="utf-8"?>
<formControlPr xmlns="http://schemas.microsoft.com/office/spreadsheetml/2009/9/main" objectType="Radio" checked="Checked" firstButton="1" fmlaLink="$S$29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CheckBox" fmlaLink="$AG$7" lockText="1" noThreeD="1"/>
</file>

<file path=xl/ctrlProps/ctrlProp9.xml><?xml version="1.0" encoding="utf-8"?>
<formControlPr xmlns="http://schemas.microsoft.com/office/spreadsheetml/2009/9/main" objectType="CheckBox" fmlaLink="$AG$8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28</xdr:row>
          <xdr:rowOff>19050</xdr:rowOff>
        </xdr:from>
        <xdr:to>
          <xdr:col>2</xdr:col>
          <xdr:colOff>38100</xdr:colOff>
          <xdr:row>30</xdr:row>
          <xdr:rowOff>47625</xdr:rowOff>
        </xdr:to>
        <xdr:sp macro="" textlink="">
          <xdr:nvSpPr>
            <xdr:cNvPr id="46088" name="Group Box 8" hidden="1">
              <a:extLst>
                <a:ext uri="{63B3BB69-23CF-44E3-9099-C40C66FF867C}">
                  <a14:compatExt spid="_x0000_s46088"/>
                </a:ext>
                <a:ext uri="{FF2B5EF4-FFF2-40B4-BE49-F238E27FC236}">
                  <a16:creationId xmlns:a16="http://schemas.microsoft.com/office/drawing/2014/main" id="{00000000-0008-0000-0000-00000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25</xdr:row>
          <xdr:rowOff>38100</xdr:rowOff>
        </xdr:from>
        <xdr:to>
          <xdr:col>8</xdr:col>
          <xdr:colOff>180975</xdr:colOff>
          <xdr:row>26</xdr:row>
          <xdr:rowOff>142875</xdr:rowOff>
        </xdr:to>
        <xdr:sp macro="" textlink="">
          <xdr:nvSpPr>
            <xdr:cNvPr id="46087" name="Group Box 7" hidden="1">
              <a:extLst>
                <a:ext uri="{63B3BB69-23CF-44E3-9099-C40C66FF867C}">
                  <a14:compatExt spid="_x0000_s46087"/>
                </a:ext>
                <a:ext uri="{FF2B5EF4-FFF2-40B4-BE49-F238E27FC236}">
                  <a16:creationId xmlns:a16="http://schemas.microsoft.com/office/drawing/2014/main" id="{00000000-0008-0000-0000-00000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25</xdr:row>
          <xdr:rowOff>104775</xdr:rowOff>
        </xdr:from>
        <xdr:to>
          <xdr:col>5</xdr:col>
          <xdr:colOff>542925</xdr:colOff>
          <xdr:row>26</xdr:row>
          <xdr:rowOff>38100</xdr:rowOff>
        </xdr:to>
        <xdr:sp macro="" textlink="">
          <xdr:nvSpPr>
            <xdr:cNvPr id="46093" name="Option Button 13" hidden="1">
              <a:extLst>
                <a:ext uri="{63B3BB69-23CF-44E3-9099-C40C66FF867C}">
                  <a14:compatExt spid="_x0000_s46093"/>
                </a:ext>
                <a:ext uri="{FF2B5EF4-FFF2-40B4-BE49-F238E27FC236}">
                  <a16:creationId xmlns:a16="http://schemas.microsoft.com/office/drawing/2014/main" id="{00000000-0008-0000-0000-00000D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114300</xdr:rowOff>
        </xdr:from>
        <xdr:to>
          <xdr:col>1</xdr:col>
          <xdr:colOff>85725</xdr:colOff>
          <xdr:row>28</xdr:row>
          <xdr:rowOff>333375</xdr:rowOff>
        </xdr:to>
        <xdr:sp macro="" textlink="">
          <xdr:nvSpPr>
            <xdr:cNvPr id="46095" name="Option Button 15" hidden="1">
              <a:extLst>
                <a:ext uri="{63B3BB69-23CF-44E3-9099-C40C66FF867C}">
                  <a14:compatExt spid="_x0000_s46095"/>
                </a:ext>
                <a:ext uri="{FF2B5EF4-FFF2-40B4-BE49-F238E27FC236}">
                  <a16:creationId xmlns:a16="http://schemas.microsoft.com/office/drawing/2014/main" id="{00000000-0008-0000-0000-00000F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57150</xdr:rowOff>
        </xdr:from>
        <xdr:to>
          <xdr:col>1</xdr:col>
          <xdr:colOff>190500</xdr:colOff>
          <xdr:row>29</xdr:row>
          <xdr:rowOff>295275</xdr:rowOff>
        </xdr:to>
        <xdr:sp macro="" textlink="">
          <xdr:nvSpPr>
            <xdr:cNvPr id="46096" name="Option Button 16" hidden="1">
              <a:extLst>
                <a:ext uri="{63B3BB69-23CF-44E3-9099-C40C66FF867C}">
                  <a14:compatExt spid="_x0000_s46096"/>
                </a:ext>
                <a:ext uri="{FF2B5EF4-FFF2-40B4-BE49-F238E27FC236}">
                  <a16:creationId xmlns:a16="http://schemas.microsoft.com/office/drawing/2014/main" id="{00000000-0008-0000-0000-000010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15</xdr:row>
          <xdr:rowOff>38100</xdr:rowOff>
        </xdr:from>
        <xdr:to>
          <xdr:col>1</xdr:col>
          <xdr:colOff>38100</xdr:colOff>
          <xdr:row>15</xdr:row>
          <xdr:rowOff>295275</xdr:rowOff>
        </xdr:to>
        <xdr:sp macro="" textlink="">
          <xdr:nvSpPr>
            <xdr:cNvPr id="46098" name="Check Box 18" hidden="1">
              <a:extLst>
                <a:ext uri="{63B3BB69-23CF-44E3-9099-C40C66FF867C}">
                  <a14:compatExt spid="_x0000_s46098"/>
                </a:ext>
                <a:ext uri="{FF2B5EF4-FFF2-40B4-BE49-F238E27FC236}">
                  <a16:creationId xmlns:a16="http://schemas.microsoft.com/office/drawing/2014/main" id="{00000000-0008-0000-0000-00001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25</xdr:row>
          <xdr:rowOff>85725</xdr:rowOff>
        </xdr:from>
        <xdr:to>
          <xdr:col>8</xdr:col>
          <xdr:colOff>9525</xdr:colOff>
          <xdr:row>26</xdr:row>
          <xdr:rowOff>19050</xdr:rowOff>
        </xdr:to>
        <xdr:sp macro="" textlink="">
          <xdr:nvSpPr>
            <xdr:cNvPr id="46103" name="Option Button 23" hidden="1">
              <a:extLst>
                <a:ext uri="{63B3BB69-23CF-44E3-9099-C40C66FF867C}">
                  <a14:compatExt spid="_x0000_s46103"/>
                </a:ext>
                <a:ext uri="{FF2B5EF4-FFF2-40B4-BE49-F238E27FC236}">
                  <a16:creationId xmlns:a16="http://schemas.microsoft.com/office/drawing/2014/main" id="{00000000-0008-0000-0000-00001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</xdr:row>
          <xdr:rowOff>19050</xdr:rowOff>
        </xdr:from>
        <xdr:to>
          <xdr:col>3</xdr:col>
          <xdr:colOff>9525</xdr:colOff>
          <xdr:row>6</xdr:row>
          <xdr:rowOff>209550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1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</xdr:row>
          <xdr:rowOff>38100</xdr:rowOff>
        </xdr:from>
        <xdr:to>
          <xdr:col>3</xdr:col>
          <xdr:colOff>9525</xdr:colOff>
          <xdr:row>7</xdr:row>
          <xdr:rowOff>209550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01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8</xdr:row>
          <xdr:rowOff>38100</xdr:rowOff>
        </xdr:from>
        <xdr:to>
          <xdr:col>3</xdr:col>
          <xdr:colOff>9525</xdr:colOff>
          <xdr:row>9</xdr:row>
          <xdr:rowOff>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  <a:ext uri="{FF2B5EF4-FFF2-40B4-BE49-F238E27FC236}">
                  <a16:creationId xmlns:a16="http://schemas.microsoft.com/office/drawing/2014/main" id="{00000000-0008-0000-0100-00000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0</xdr:colOff>
          <xdr:row>6</xdr:row>
          <xdr:rowOff>219075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  <a:ext uri="{FF2B5EF4-FFF2-40B4-BE49-F238E27FC236}">
                  <a16:creationId xmlns:a16="http://schemas.microsoft.com/office/drawing/2014/main" id="{00000000-0008-0000-0100-00000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19050</xdr:rowOff>
        </xdr:from>
        <xdr:to>
          <xdr:col>9</xdr:col>
          <xdr:colOff>0</xdr:colOff>
          <xdr:row>10</xdr:row>
          <xdr:rowOff>9525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  <a:ext uri="{FF2B5EF4-FFF2-40B4-BE49-F238E27FC236}">
                  <a16:creationId xmlns:a16="http://schemas.microsoft.com/office/drawing/2014/main" id="{00000000-0008-0000-0100-00000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190500</xdr:rowOff>
        </xdr:from>
        <xdr:to>
          <xdr:col>6</xdr:col>
          <xdr:colOff>171450</xdr:colOff>
          <xdr:row>9</xdr:row>
          <xdr:rowOff>57150</xdr:rowOff>
        </xdr:to>
        <xdr:sp macro="" textlink="">
          <xdr:nvSpPr>
            <xdr:cNvPr id="41001" name="Group Box 41" hidden="1">
              <a:extLst>
                <a:ext uri="{63B3BB69-23CF-44E3-9099-C40C66FF867C}">
                  <a14:compatExt spid="_x0000_s41001"/>
                </a:ext>
                <a:ext uri="{FF2B5EF4-FFF2-40B4-BE49-F238E27FC236}">
                  <a16:creationId xmlns:a16="http://schemas.microsoft.com/office/drawing/2014/main" id="{00000000-0008-0000-0100-00002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9525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41010" name="Check Box 50" hidden="1">
              <a:extLst>
                <a:ext uri="{63B3BB69-23CF-44E3-9099-C40C66FF867C}">
                  <a14:compatExt spid="_x0000_s41010"/>
                </a:ext>
                <a:ext uri="{FF2B5EF4-FFF2-40B4-BE49-F238E27FC236}">
                  <a16:creationId xmlns:a16="http://schemas.microsoft.com/office/drawing/2014/main" id="{00000000-0008-0000-0100-00003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28575</xdr:rowOff>
        </xdr:from>
        <xdr:to>
          <xdr:col>9</xdr:col>
          <xdr:colOff>0</xdr:colOff>
          <xdr:row>12</xdr:row>
          <xdr:rowOff>19050</xdr:rowOff>
        </xdr:to>
        <xdr:sp macro="" textlink="">
          <xdr:nvSpPr>
            <xdr:cNvPr id="41020" name="Check Box 60" hidden="1">
              <a:extLst>
                <a:ext uri="{63B3BB69-23CF-44E3-9099-C40C66FF867C}">
                  <a14:compatExt spid="_x0000_s41020"/>
                </a:ext>
                <a:ext uri="{FF2B5EF4-FFF2-40B4-BE49-F238E27FC236}">
                  <a16:creationId xmlns:a16="http://schemas.microsoft.com/office/drawing/2014/main" id="{00000000-0008-0000-0100-00003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19050</xdr:rowOff>
        </xdr:from>
        <xdr:to>
          <xdr:col>9</xdr:col>
          <xdr:colOff>0</xdr:colOff>
          <xdr:row>13</xdr:row>
          <xdr:rowOff>9525</xdr:rowOff>
        </xdr:to>
        <xdr:sp macro="" textlink="">
          <xdr:nvSpPr>
            <xdr:cNvPr id="41021" name="Check Box 61" hidden="1">
              <a:extLst>
                <a:ext uri="{63B3BB69-23CF-44E3-9099-C40C66FF867C}">
                  <a14:compatExt spid="_x0000_s41021"/>
                </a:ext>
                <a:ext uri="{FF2B5EF4-FFF2-40B4-BE49-F238E27FC236}">
                  <a16:creationId xmlns:a16="http://schemas.microsoft.com/office/drawing/2014/main" id="{00000000-0008-0000-0100-00003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0</xdr:colOff>
          <xdr:row>7</xdr:row>
          <xdr:rowOff>219075</xdr:rowOff>
        </xdr:to>
        <xdr:sp macro="" textlink="">
          <xdr:nvSpPr>
            <xdr:cNvPr id="41022" name="Check Box 62" hidden="1">
              <a:extLst>
                <a:ext uri="{63B3BB69-23CF-44E3-9099-C40C66FF867C}">
                  <a14:compatExt spid="_x0000_s41022"/>
                </a:ext>
                <a:ext uri="{FF2B5EF4-FFF2-40B4-BE49-F238E27FC236}">
                  <a16:creationId xmlns:a16="http://schemas.microsoft.com/office/drawing/2014/main" id="{00000000-0008-0000-0100-00003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56</xdr:row>
      <xdr:rowOff>0</xdr:rowOff>
    </xdr:from>
    <xdr:to>
      <xdr:col>0</xdr:col>
      <xdr:colOff>5864225</xdr:colOff>
      <xdr:row>83</xdr:row>
      <xdr:rowOff>180975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585"/>
        <a:stretch/>
      </xdr:blipFill>
      <xdr:spPr bwMode="auto">
        <a:xfrm>
          <a:off x="276225" y="12334875"/>
          <a:ext cx="5588000" cy="532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mailto:sgmo-felica-kentei@sony.com" TargetMode="External"/><Relationship Id="rId1" Type="http://schemas.openxmlformats.org/officeDocument/2006/relationships/hyperlink" Target="mailto:emcs-felica-kentei@jp.sony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gmo-felica-kentei@so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5"/>
  <sheetViews>
    <sheetView showGridLines="0" tabSelected="1" view="pageBreakPreview" zoomScale="85" zoomScaleNormal="100" zoomScaleSheetLayoutView="85" workbookViewId="0">
      <selection activeCell="O5" sqref="O5:Q5"/>
    </sheetView>
  </sheetViews>
  <sheetFormatPr defaultRowHeight="15" x14ac:dyDescent="0.15"/>
  <cols>
    <col min="1" max="1" width="9.125" style="1" customWidth="1"/>
    <col min="2" max="3" width="2.625" style="1" customWidth="1"/>
    <col min="4" max="4" width="4.375" style="1" customWidth="1"/>
    <col min="5" max="5" width="10.25" style="1" customWidth="1"/>
    <col min="6" max="6" width="10.75" style="1" customWidth="1"/>
    <col min="7" max="7" width="9.625" style="1" customWidth="1"/>
    <col min="8" max="8" width="2.625" style="1" customWidth="1"/>
    <col min="9" max="9" width="7.875" style="1" customWidth="1"/>
    <col min="10" max="10" width="2.5" style="1" customWidth="1"/>
    <col min="11" max="11" width="6.75" style="1" customWidth="1"/>
    <col min="12" max="12" width="8.375" style="1" customWidth="1"/>
    <col min="13" max="13" width="3" style="1" customWidth="1"/>
    <col min="14" max="14" width="10.625" style="1" customWidth="1"/>
    <col min="15" max="15" width="5.75" style="1" customWidth="1"/>
    <col min="16" max="16" width="2.875" style="1" customWidth="1"/>
    <col min="17" max="17" width="8.375" style="1" customWidth="1"/>
    <col min="18" max="18" width="3.375" style="1" customWidth="1"/>
    <col min="19" max="19" width="3.375" style="1" hidden="1" customWidth="1"/>
    <col min="20" max="16384" width="9" style="1"/>
  </cols>
  <sheetData>
    <row r="1" spans="1:19" ht="17.25" customHeight="1" x14ac:dyDescent="0.15">
      <c r="R1" s="2" t="s">
        <v>127</v>
      </c>
    </row>
    <row r="2" spans="1:19" ht="23.25" x14ac:dyDescent="0.15">
      <c r="A2" s="157" t="s">
        <v>1</v>
      </c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9" ht="24.75" hidden="1" customHeight="1" x14ac:dyDescent="0.15">
      <c r="A3" s="3" t="s">
        <v>2</v>
      </c>
      <c r="B3" s="3"/>
      <c r="C3" s="3"/>
      <c r="D3" s="3"/>
      <c r="E3" s="3"/>
      <c r="F3" s="3"/>
      <c r="G3" s="3"/>
    </row>
    <row r="4" spans="1:19" ht="35.25" customHeight="1" x14ac:dyDescent="0.15">
      <c r="A4" s="154" t="s">
        <v>6</v>
      </c>
      <c r="B4" s="154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</row>
    <row r="5" spans="1:19" ht="26.25" customHeight="1" x14ac:dyDescent="0.3">
      <c r="A5" s="145" t="s">
        <v>7</v>
      </c>
      <c r="B5" s="145"/>
      <c r="C5" s="154"/>
      <c r="D5" s="154"/>
      <c r="E5" s="154"/>
      <c r="F5" s="160"/>
      <c r="G5" s="160"/>
      <c r="H5" s="5"/>
      <c r="L5" s="24"/>
      <c r="M5" s="24"/>
      <c r="N5" s="25" t="s">
        <v>8</v>
      </c>
      <c r="O5" s="159"/>
      <c r="P5" s="159"/>
      <c r="Q5" s="159"/>
      <c r="R5" s="6"/>
    </row>
    <row r="6" spans="1:19" ht="26.25" customHeight="1" x14ac:dyDescent="0.25">
      <c r="A6" s="161" t="s">
        <v>9</v>
      </c>
      <c r="B6" s="162"/>
      <c r="C6" s="162"/>
      <c r="D6" s="162"/>
      <c r="E6" s="163" t="s">
        <v>10</v>
      </c>
      <c r="F6" s="164"/>
      <c r="G6" s="164"/>
      <c r="H6" s="164"/>
      <c r="I6" s="164"/>
      <c r="J6" s="164"/>
      <c r="K6" s="165" t="s">
        <v>11</v>
      </c>
      <c r="L6" s="166"/>
      <c r="M6" s="167"/>
      <c r="N6" s="168"/>
      <c r="O6" s="168"/>
      <c r="P6" s="168"/>
      <c r="Q6" s="168"/>
      <c r="R6" s="7"/>
    </row>
    <row r="7" spans="1:19" ht="26.25" customHeight="1" x14ac:dyDescent="0.25">
      <c r="A7" s="14" t="s">
        <v>12</v>
      </c>
      <c r="B7" s="168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8"/>
      <c r="Q7" s="188"/>
      <c r="R7" s="8"/>
    </row>
    <row r="8" spans="1:19" ht="26.25" customHeight="1" x14ac:dyDescent="0.25">
      <c r="A8" s="155" t="s">
        <v>13</v>
      </c>
      <c r="B8" s="161"/>
      <c r="C8" s="189"/>
      <c r="D8" s="189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90"/>
      <c r="Q8" s="190"/>
      <c r="R8" s="8"/>
    </row>
    <row r="9" spans="1:19" ht="26.25" customHeight="1" x14ac:dyDescent="0.25">
      <c r="A9" s="155" t="s">
        <v>14</v>
      </c>
      <c r="B9" s="156"/>
      <c r="C9" s="191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92"/>
      <c r="Q9" s="192"/>
      <c r="R9" s="10"/>
    </row>
    <row r="10" spans="1:19" ht="26.25" customHeight="1" x14ac:dyDescent="0.25">
      <c r="A10" s="155" t="s">
        <v>15</v>
      </c>
      <c r="B10" s="194"/>
      <c r="C10" s="191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8"/>
      <c r="Q10" s="188"/>
      <c r="R10" s="10"/>
    </row>
    <row r="11" spans="1:19" ht="29.25" customHeight="1" x14ac:dyDescent="0.25">
      <c r="A11" s="14" t="s">
        <v>16</v>
      </c>
      <c r="B11" s="191"/>
      <c r="C11" s="163"/>
      <c r="D11" s="163"/>
      <c r="E11" s="163"/>
      <c r="F11" s="163"/>
      <c r="G11" s="163"/>
      <c r="H11" s="11"/>
      <c r="I11" s="23" t="s">
        <v>17</v>
      </c>
      <c r="J11" s="163"/>
      <c r="K11" s="163"/>
      <c r="L11" s="163"/>
      <c r="M11" s="163"/>
      <c r="N11" s="163"/>
      <c r="O11" s="163"/>
      <c r="P11" s="21"/>
      <c r="Q11" s="7"/>
      <c r="R11" s="10"/>
    </row>
    <row r="12" spans="1:19" ht="11.25" customHeight="1" x14ac:dyDescent="0.25">
      <c r="A12" s="12"/>
      <c r="B12" s="12"/>
      <c r="C12" s="13"/>
      <c r="D12" s="12"/>
      <c r="E12" s="11"/>
      <c r="F12" s="11"/>
      <c r="G12" s="11"/>
      <c r="H12" s="11"/>
      <c r="I12" s="7"/>
      <c r="J12" s="11"/>
      <c r="K12" s="9"/>
      <c r="L12" s="7"/>
      <c r="M12" s="7"/>
      <c r="N12" s="7"/>
      <c r="O12" s="7"/>
      <c r="P12" s="11"/>
      <c r="Q12" s="7"/>
      <c r="R12" s="10"/>
    </row>
    <row r="13" spans="1:19" ht="33.75" customHeight="1" x14ac:dyDescent="0.25">
      <c r="A13" s="161" t="s">
        <v>18</v>
      </c>
      <c r="B13" s="193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</row>
    <row r="14" spans="1:19" ht="20.25" customHeight="1" x14ac:dyDescent="0.15">
      <c r="A14" s="15"/>
      <c r="B14" s="15"/>
      <c r="C14" s="15"/>
      <c r="D14" s="15"/>
      <c r="E14" s="15"/>
      <c r="F14" s="15"/>
      <c r="G14" s="15"/>
    </row>
    <row r="15" spans="1:19" s="8" customFormat="1" ht="27" customHeight="1" x14ac:dyDescent="0.15">
      <c r="A15" s="196" t="s">
        <v>19</v>
      </c>
      <c r="B15" s="146"/>
      <c r="C15" s="146"/>
      <c r="D15" s="146"/>
      <c r="E15" s="146"/>
      <c r="F15" s="197"/>
      <c r="G15" s="3"/>
      <c r="H15" s="5"/>
      <c r="I15" s="5"/>
      <c r="J15" s="5"/>
      <c r="K15" s="5"/>
      <c r="L15" s="5"/>
      <c r="M15" s="5"/>
      <c r="N15" s="5"/>
      <c r="O15" s="5"/>
      <c r="P15" s="5"/>
      <c r="Q15" s="5"/>
      <c r="S15" s="1"/>
    </row>
    <row r="16" spans="1:19" s="8" customFormat="1" ht="27" customHeight="1" x14ac:dyDescent="0.15">
      <c r="A16" s="154" t="s">
        <v>20</v>
      </c>
      <c r="B16" s="146"/>
      <c r="C16" s="146"/>
      <c r="D16" s="146"/>
      <c r="E16" s="147"/>
      <c r="F16" s="147"/>
      <c r="G16" s="147"/>
      <c r="H16" s="147"/>
      <c r="I16" s="147"/>
      <c r="J16" s="147"/>
      <c r="K16" s="147"/>
      <c r="L16" s="147"/>
      <c r="M16" s="195"/>
      <c r="N16" s="195"/>
      <c r="O16" s="195"/>
      <c r="P16" s="195"/>
      <c r="Q16" s="195"/>
      <c r="S16" s="1"/>
    </row>
    <row r="17" spans="1:19" ht="21" customHeight="1" x14ac:dyDescent="0.15"/>
    <row r="18" spans="1:19" ht="22.5" customHeight="1" x14ac:dyDescent="0.15">
      <c r="A18" s="145" t="s">
        <v>21</v>
      </c>
      <c r="B18" s="154"/>
      <c r="C18" s="154"/>
      <c r="D18" s="154"/>
      <c r="E18" s="154"/>
      <c r="F18" s="154"/>
      <c r="G18" s="154"/>
      <c r="H18" s="186"/>
      <c r="I18" s="198"/>
      <c r="J18" s="198"/>
      <c r="K18" s="198"/>
      <c r="L18" s="5"/>
      <c r="M18" s="5"/>
      <c r="N18" s="5"/>
      <c r="O18" s="5"/>
      <c r="P18" s="5"/>
      <c r="Q18" s="5"/>
      <c r="R18" s="8"/>
    </row>
    <row r="19" spans="1:19" ht="27" customHeight="1" x14ac:dyDescent="0.25">
      <c r="A19" s="199" t="s">
        <v>22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98"/>
      <c r="L19" s="198"/>
      <c r="M19" s="8"/>
      <c r="N19" s="8"/>
      <c r="O19" s="8"/>
      <c r="P19" s="8"/>
      <c r="Q19" s="8"/>
      <c r="R19" s="8"/>
    </row>
    <row r="20" spans="1:19" ht="27" customHeight="1" x14ac:dyDescent="0.15">
      <c r="A20" s="154" t="s">
        <v>24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8"/>
    </row>
    <row r="21" spans="1:19" ht="13.5" customHeight="1" x14ac:dyDescent="0.15">
      <c r="A21" s="154" t="s">
        <v>23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8"/>
    </row>
    <row r="22" spans="1:19" s="4" customFormat="1" ht="13.5" customHeight="1" x14ac:dyDescent="0.15">
      <c r="A22" s="1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9" ht="33.75" customHeight="1" x14ac:dyDescent="0.25">
      <c r="A23" s="14" t="s">
        <v>25</v>
      </c>
      <c r="B23" s="171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7"/>
    </row>
    <row r="24" spans="1:19" ht="45" customHeight="1" x14ac:dyDescent="0.25">
      <c r="A24" s="181" t="s">
        <v>26</v>
      </c>
      <c r="B24" s="182"/>
      <c r="C24" s="182"/>
      <c r="D24" s="182"/>
      <c r="E24" s="182"/>
      <c r="F24" s="183"/>
      <c r="G24" s="183"/>
      <c r="H24" s="184"/>
      <c r="I24" s="184"/>
    </row>
    <row r="25" spans="1:19" ht="26.25" customHeight="1" x14ac:dyDescent="0.25">
      <c r="A25" s="161" t="s">
        <v>27</v>
      </c>
      <c r="B25" s="185"/>
      <c r="C25" s="185"/>
      <c r="D25" s="185"/>
      <c r="E25" s="185"/>
      <c r="F25" s="164"/>
      <c r="G25" s="164"/>
      <c r="H25" s="164"/>
      <c r="I25" s="164"/>
      <c r="L25" s="8"/>
      <c r="M25" s="8"/>
    </row>
    <row r="26" spans="1:19" ht="26.25" customHeight="1" x14ac:dyDescent="0.3">
      <c r="A26" s="155" t="s">
        <v>28</v>
      </c>
      <c r="B26" s="172"/>
      <c r="C26" s="172"/>
      <c r="D26" s="172"/>
      <c r="E26" s="172"/>
      <c r="F26" s="129" t="s">
        <v>121</v>
      </c>
      <c r="G26" s="23"/>
      <c r="H26" s="17"/>
      <c r="I26" s="173" t="s">
        <v>120</v>
      </c>
      <c r="J26" s="174"/>
      <c r="K26" s="174"/>
      <c r="L26" s="174"/>
      <c r="M26" s="175"/>
      <c r="N26" s="175"/>
      <c r="O26" s="175"/>
      <c r="P26" s="18" t="s">
        <v>3</v>
      </c>
      <c r="R26" s="11"/>
      <c r="S26" s="19">
        <v>2</v>
      </c>
    </row>
    <row r="27" spans="1:19" ht="26.25" customHeight="1" x14ac:dyDescent="0.15">
      <c r="A27" s="20"/>
      <c r="B27" s="20"/>
      <c r="C27" s="20"/>
      <c r="D27" s="20"/>
      <c r="E27" s="20"/>
      <c r="F27" s="20"/>
      <c r="G27" s="20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9" ht="18.75" customHeight="1" x14ac:dyDescent="0.15">
      <c r="A28" s="151" t="s">
        <v>36</v>
      </c>
      <c r="B28" s="152"/>
      <c r="C28" s="152"/>
      <c r="D28" s="152"/>
      <c r="E28" s="152"/>
      <c r="F28" s="151"/>
      <c r="G28" s="152"/>
      <c r="H28" s="152"/>
      <c r="I28" s="152"/>
      <c r="J28" s="152"/>
      <c r="K28" s="8"/>
      <c r="L28" s="8"/>
      <c r="M28" s="8"/>
      <c r="N28" s="8"/>
      <c r="O28" s="8"/>
      <c r="P28" s="8"/>
      <c r="Q28" s="8"/>
      <c r="R28" s="8"/>
    </row>
    <row r="29" spans="1:19" ht="27" customHeight="1" x14ac:dyDescent="0.3">
      <c r="A29" s="176" t="s">
        <v>29</v>
      </c>
      <c r="B29" s="177"/>
      <c r="C29" s="177"/>
      <c r="D29" s="177"/>
      <c r="E29" s="178" t="s">
        <v>31</v>
      </c>
      <c r="F29" s="179"/>
      <c r="G29" s="175"/>
      <c r="H29" s="175"/>
      <c r="I29" s="175"/>
      <c r="J29" s="175"/>
      <c r="K29" s="21" t="s">
        <v>4</v>
      </c>
      <c r="L29" s="165" t="s">
        <v>32</v>
      </c>
      <c r="M29" s="180"/>
      <c r="N29" s="22"/>
      <c r="O29" s="23" t="s">
        <v>5</v>
      </c>
      <c r="P29" s="169"/>
      <c r="Q29" s="170"/>
      <c r="S29" s="19">
        <v>1</v>
      </c>
    </row>
    <row r="30" spans="1:19" ht="27" customHeight="1" x14ac:dyDescent="0.15">
      <c r="A30" s="153" t="s">
        <v>30</v>
      </c>
      <c r="B30" s="154"/>
      <c r="C30" s="154"/>
      <c r="D30" s="154"/>
      <c r="E30" s="3"/>
      <c r="F30" s="3"/>
      <c r="G30" s="3"/>
      <c r="H30" s="16"/>
      <c r="I30" s="8"/>
      <c r="J30" s="8"/>
      <c r="K30" s="8"/>
      <c r="L30" s="8"/>
      <c r="M30" s="8"/>
      <c r="N30" s="8"/>
      <c r="O30" s="8"/>
      <c r="P30" s="8"/>
      <c r="Q30" s="8"/>
    </row>
    <row r="31" spans="1:19" ht="21.75" customHeight="1" x14ac:dyDescent="0.15">
      <c r="A31" s="15"/>
      <c r="B31" s="15"/>
      <c r="C31" s="15"/>
      <c r="D31" s="15"/>
      <c r="E31" s="15"/>
      <c r="F31" s="15"/>
      <c r="G31" s="15"/>
    </row>
    <row r="32" spans="1:19" s="4" customFormat="1" ht="24.75" customHeight="1" x14ac:dyDescent="0.15">
      <c r="A32" s="145" t="s">
        <v>33</v>
      </c>
      <c r="B32" s="146"/>
      <c r="C32" s="146"/>
      <c r="D32" s="146"/>
      <c r="E32" s="146"/>
      <c r="F32" s="146"/>
      <c r="G32" s="146"/>
      <c r="H32" s="147"/>
      <c r="I32" s="147"/>
      <c r="J32" s="147"/>
    </row>
    <row r="33" spans="1:13" s="4" customFormat="1" ht="38.25" customHeight="1" x14ac:dyDescent="0.15">
      <c r="A33" s="148" t="s">
        <v>34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</row>
    <row r="34" spans="1:13" s="4" customFormat="1" ht="48.75" customHeight="1" x14ac:dyDescent="0.15">
      <c r="A34" s="148" t="s">
        <v>35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s="4" customFormat="1" ht="19.5" customHeight="1" x14ac:dyDescent="0.15">
      <c r="A35" s="149" t="s">
        <v>0</v>
      </c>
      <c r="B35" s="150"/>
      <c r="C35" s="150"/>
      <c r="D35" s="150"/>
      <c r="E35" s="150"/>
      <c r="F35" s="150"/>
      <c r="G35" s="150"/>
      <c r="H35" s="150"/>
    </row>
  </sheetData>
  <sheetProtection algorithmName="SHA-512" hashValue="dW+6E7UdbgrIhZ0lG4LlYCKG9XmENCVfCISpzMsCHhDFhKrpGUhnb9hsF3r4l3iwyeEc0QhR+FABzvDiDkReCg==" saltValue="3pz8ml+bModVS7Vw7VkZvg==" spinCount="100000" sheet="1" selectLockedCells="1"/>
  <mergeCells count="44">
    <mergeCell ref="A21:Q21"/>
    <mergeCell ref="B7:Q7"/>
    <mergeCell ref="A8:D8"/>
    <mergeCell ref="E8:Q8"/>
    <mergeCell ref="C9:Q9"/>
    <mergeCell ref="B11:G11"/>
    <mergeCell ref="J11:O11"/>
    <mergeCell ref="A13:B13"/>
    <mergeCell ref="C13:Q13"/>
    <mergeCell ref="A10:B10"/>
    <mergeCell ref="C10:Q10"/>
    <mergeCell ref="A20:Q20"/>
    <mergeCell ref="A16:Q16"/>
    <mergeCell ref="A15:F15"/>
    <mergeCell ref="A18:K18"/>
    <mergeCell ref="A19:L19"/>
    <mergeCell ref="P29:Q29"/>
    <mergeCell ref="B23:Q23"/>
    <mergeCell ref="A26:E26"/>
    <mergeCell ref="I26:L26"/>
    <mergeCell ref="M26:O26"/>
    <mergeCell ref="A28:E28"/>
    <mergeCell ref="A29:D29"/>
    <mergeCell ref="E29:F29"/>
    <mergeCell ref="G29:J29"/>
    <mergeCell ref="L29:M29"/>
    <mergeCell ref="A24:I24"/>
    <mergeCell ref="A25:E25"/>
    <mergeCell ref="F25:I25"/>
    <mergeCell ref="A9:B9"/>
    <mergeCell ref="A2:R2"/>
    <mergeCell ref="A4:R4"/>
    <mergeCell ref="O5:Q5"/>
    <mergeCell ref="A5:G5"/>
    <mergeCell ref="A6:D6"/>
    <mergeCell ref="E6:J6"/>
    <mergeCell ref="K6:L6"/>
    <mergeCell ref="M6:Q6"/>
    <mergeCell ref="A32:J32"/>
    <mergeCell ref="A33:L33"/>
    <mergeCell ref="A34:M34"/>
    <mergeCell ref="A35:H35"/>
    <mergeCell ref="F28:J28"/>
    <mergeCell ref="A30:D30"/>
  </mergeCells>
  <phoneticPr fontId="1"/>
  <hyperlinks>
    <hyperlink ref="A35" r:id="rId1" display="mailto:emcs-felica-kentei@jp.sony.com" xr:uid="{1C981A04-FE40-4682-A436-4C68BD3DDE86}"/>
    <hyperlink ref="A35:H35" r:id="rId2" display="e-mail : sgmo-felica-kentei@sony.com" xr:uid="{F629C10D-2188-4329-93BE-F4A6FC33CE89}"/>
  </hyperlinks>
  <pageMargins left="0.70866141732283472" right="0.70866141732283472" top="0.55118110236220474" bottom="0.55118110236220474" header="0.31496062992125984" footer="0.31496062992125984"/>
  <pageSetup paperSize="9" scale="79" orientation="portrait" horizontalDpi="1200" verticalDpi="1200" r:id="rId3"/>
  <headerFooter>
    <oddFooter>&amp;L事前測定申請書&amp;C&amp;P / &amp;N ページ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7" r:id="rId6" name="Group Box 7">
              <controlPr defaultSize="0" autoFill="0" autoPict="0">
                <anchor moveWithCells="1">
                  <from>
                    <xdr:col>4</xdr:col>
                    <xdr:colOff>447675</xdr:colOff>
                    <xdr:row>25</xdr:row>
                    <xdr:rowOff>38100</xdr:rowOff>
                  </from>
                  <to>
                    <xdr:col>8</xdr:col>
                    <xdr:colOff>180975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8" r:id="rId7" name="Group Box 8">
              <controlPr defaultSize="0" autoFill="0" autoPict="0">
                <anchor moveWithCells="1">
                  <from>
                    <xdr:col>0</xdr:col>
                    <xdr:colOff>104775</xdr:colOff>
                    <xdr:row>28</xdr:row>
                    <xdr:rowOff>19050</xdr:rowOff>
                  </from>
                  <to>
                    <xdr:col>2</xdr:col>
                    <xdr:colOff>38100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3" r:id="rId8" name="Option Button 13">
              <controlPr defaultSize="0" autoFill="0" autoLine="0" autoPict="0">
                <anchor moveWithCells="1">
                  <from>
                    <xdr:col>4</xdr:col>
                    <xdr:colOff>685800</xdr:colOff>
                    <xdr:row>25</xdr:row>
                    <xdr:rowOff>104775</xdr:rowOff>
                  </from>
                  <to>
                    <xdr:col>5</xdr:col>
                    <xdr:colOff>542925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5" r:id="rId9" name="Option Button 15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114300</xdr:rowOff>
                  </from>
                  <to>
                    <xdr:col>1</xdr:col>
                    <xdr:colOff>85725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6" r:id="rId10" name="Option Button 16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57150</xdr:rowOff>
                  </from>
                  <to>
                    <xdr:col>1</xdr:col>
                    <xdr:colOff>190500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8" r:id="rId11" name="Check Box 18">
              <controlPr defaultSize="0" autoFill="0" autoLine="0" autoPict="0">
                <anchor moveWithCells="1">
                  <from>
                    <xdr:col>0</xdr:col>
                    <xdr:colOff>285750</xdr:colOff>
                    <xdr:row>15</xdr:row>
                    <xdr:rowOff>38100</xdr:rowOff>
                  </from>
                  <to>
                    <xdr:col>1</xdr:col>
                    <xdr:colOff>38100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3" r:id="rId12" name="Option Button 23">
              <controlPr defaultSize="0" autoFill="0" autoLine="0" autoPict="0">
                <anchor moveWithCells="1">
                  <from>
                    <xdr:col>6</xdr:col>
                    <xdr:colOff>295275</xdr:colOff>
                    <xdr:row>25</xdr:row>
                    <xdr:rowOff>85725</xdr:rowOff>
                  </from>
                  <to>
                    <xdr:col>8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J47"/>
  <sheetViews>
    <sheetView showGridLines="0" view="pageBreakPreview" zoomScaleNormal="100" zoomScaleSheetLayoutView="100" workbookViewId="0">
      <selection activeCell="E7" sqref="E7"/>
    </sheetView>
  </sheetViews>
  <sheetFormatPr defaultColWidth="9" defaultRowHeight="15" x14ac:dyDescent="0.15"/>
  <cols>
    <col min="1" max="1" width="2.125" style="33" customWidth="1"/>
    <col min="2" max="2" width="3.5" style="33" customWidth="1"/>
    <col min="3" max="3" width="3" style="33" customWidth="1"/>
    <col min="4" max="4" width="10.125" style="33" customWidth="1"/>
    <col min="5" max="5" width="3.375" style="2" customWidth="1"/>
    <col min="6" max="6" width="3" style="33" customWidth="1"/>
    <col min="7" max="7" width="10.875" style="33" customWidth="1"/>
    <col min="8" max="8" width="2.75" style="33" customWidth="1"/>
    <col min="9" max="9" width="2.875" style="33" customWidth="1"/>
    <col min="10" max="10" width="26.875" style="33" customWidth="1"/>
    <col min="11" max="11" width="2.75" style="33" customWidth="1"/>
    <col min="12" max="12" width="3" style="33" customWidth="1"/>
    <col min="13" max="13" width="9.625" style="33" customWidth="1"/>
    <col min="14" max="15" width="3.75" style="33" customWidth="1"/>
    <col min="16" max="16" width="10.75" style="33" customWidth="1"/>
    <col min="17" max="17" width="7.75" style="33" customWidth="1"/>
    <col min="18" max="18" width="7.125" style="33" hidden="1" customWidth="1"/>
    <col min="19" max="19" width="11.125" style="33" hidden="1" customWidth="1"/>
    <col min="20" max="20" width="10" style="33" hidden="1" customWidth="1"/>
    <col min="21" max="21" width="8.5" style="33" hidden="1" customWidth="1"/>
    <col min="22" max="34" width="6" style="33" hidden="1" customWidth="1"/>
    <col min="35" max="35" width="6" style="33" customWidth="1"/>
    <col min="36" max="36" width="5.125" style="33" customWidth="1"/>
    <col min="37" max="38" width="6.625" style="33" customWidth="1"/>
    <col min="39" max="41" width="6.25" style="33" customWidth="1"/>
    <col min="42" max="16384" width="9" style="33"/>
  </cols>
  <sheetData>
    <row r="1" spans="1:36" ht="30" customHeight="1" thickBot="1" x14ac:dyDescent="0.2">
      <c r="A1" s="200" t="s">
        <v>76</v>
      </c>
      <c r="B1" s="200"/>
      <c r="C1" s="200"/>
      <c r="D1" s="200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134"/>
      <c r="S1" s="32"/>
      <c r="U1" s="32"/>
      <c r="V1" s="32"/>
      <c r="W1" s="32"/>
      <c r="X1" s="32"/>
      <c r="Y1" s="32"/>
      <c r="Z1" s="32"/>
      <c r="AA1" s="32"/>
      <c r="AB1" s="32"/>
      <c r="AC1" s="32"/>
      <c r="AD1" s="32"/>
      <c r="AF1" s="32"/>
      <c r="AH1" s="34"/>
      <c r="AI1" s="34"/>
    </row>
    <row r="2" spans="1:36" ht="18" customHeight="1" thickBot="1" x14ac:dyDescent="0.2">
      <c r="A2" s="35"/>
      <c r="B2" s="30" t="s">
        <v>42</v>
      </c>
      <c r="C2" s="30"/>
      <c r="D2" s="30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 t="s">
        <v>127</v>
      </c>
      <c r="R2" s="37"/>
      <c r="S2" s="38" t="s">
        <v>43</v>
      </c>
      <c r="T2" s="35"/>
      <c r="V2" s="39"/>
      <c r="W2" s="40" t="s">
        <v>44</v>
      </c>
      <c r="X2" s="40" t="s">
        <v>45</v>
      </c>
      <c r="Y2" s="41"/>
      <c r="Z2" s="42"/>
      <c r="AA2" s="42"/>
      <c r="AB2" s="42"/>
      <c r="AC2" s="42"/>
      <c r="AD2" s="43"/>
      <c r="AE2" s="41" t="s">
        <v>46</v>
      </c>
      <c r="AG2" s="42"/>
      <c r="AH2" s="42"/>
      <c r="AI2" s="35"/>
      <c r="AJ2" s="35"/>
    </row>
    <row r="3" spans="1:36" ht="18" customHeight="1" thickBot="1" x14ac:dyDescent="0.2">
      <c r="A3" s="35"/>
      <c r="B3" s="44"/>
      <c r="C3" s="30"/>
      <c r="D3" s="30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42"/>
      <c r="R3" s="42"/>
      <c r="S3" s="45">
        <v>17200</v>
      </c>
      <c r="T3" s="46"/>
      <c r="U3" s="47" t="s">
        <v>47</v>
      </c>
      <c r="V3" s="48"/>
      <c r="W3" s="49">
        <v>1800</v>
      </c>
      <c r="X3" s="50">
        <v>1500</v>
      </c>
      <c r="Y3" s="49"/>
      <c r="Z3" s="48"/>
      <c r="AA3" s="48"/>
      <c r="AB3" s="48"/>
      <c r="AC3" s="48"/>
      <c r="AD3" s="51"/>
      <c r="AE3" s="49">
        <f>SUM(AE7:AE9)</f>
        <v>0</v>
      </c>
      <c r="AF3" s="52" t="b">
        <f>OR(AG7:AG9)</f>
        <v>0</v>
      </c>
      <c r="AG3" s="52" t="b">
        <f>OR(AG7,AG9)</f>
        <v>0</v>
      </c>
      <c r="AH3" s="53"/>
    </row>
    <row r="4" spans="1:36" ht="18" customHeight="1" thickBot="1" x14ac:dyDescent="0.2">
      <c r="A4" s="35"/>
      <c r="B4" s="44"/>
      <c r="C4" s="30"/>
      <c r="D4" s="30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42"/>
      <c r="R4" s="42"/>
      <c r="S4" s="54" t="s">
        <v>48</v>
      </c>
      <c r="T4" s="54" t="s">
        <v>49</v>
      </c>
      <c r="U4" s="55" t="s">
        <v>50</v>
      </c>
      <c r="V4" s="56" t="s">
        <v>45</v>
      </c>
      <c r="W4" s="57" t="s">
        <v>51</v>
      </c>
      <c r="X4" s="58" t="s">
        <v>52</v>
      </c>
      <c r="Y4" s="59" t="s">
        <v>53</v>
      </c>
      <c r="Z4" s="59" t="s">
        <v>54</v>
      </c>
      <c r="AA4" s="59" t="s">
        <v>55</v>
      </c>
      <c r="AB4" s="59" t="s">
        <v>56</v>
      </c>
      <c r="AC4" s="59" t="s">
        <v>57</v>
      </c>
      <c r="AD4" s="60" t="s">
        <v>58</v>
      </c>
      <c r="AE4" s="41" t="s">
        <v>46</v>
      </c>
      <c r="AF4" s="61" t="s">
        <v>59</v>
      </c>
      <c r="AG4" s="62" t="s">
        <v>60</v>
      </c>
      <c r="AH4" s="63"/>
      <c r="AJ4" s="64"/>
    </row>
    <row r="5" spans="1:36" ht="18" customHeight="1" x14ac:dyDescent="0.15">
      <c r="A5" s="53"/>
      <c r="B5" s="53"/>
      <c r="C5" s="53"/>
      <c r="D5" s="53"/>
      <c r="F5" s="53" t="s">
        <v>61</v>
      </c>
      <c r="G5" s="53"/>
      <c r="H5" s="53"/>
      <c r="I5" s="53"/>
      <c r="J5" s="53"/>
      <c r="K5" s="53"/>
      <c r="L5" s="53"/>
      <c r="M5" s="53"/>
      <c r="N5" s="53"/>
      <c r="R5" s="65" t="s">
        <v>62</v>
      </c>
      <c r="S5" s="66">
        <f>SUM(U5)/3600*$S$3</f>
        <v>0</v>
      </c>
      <c r="T5" s="67">
        <f t="shared" ref="T5" si="0">U5/3600</f>
        <v>0</v>
      </c>
      <c r="U5" s="135">
        <f>IF(AND(AF5=TRUE,AF3=TRUE,AE3&gt;0),7200,0)</f>
        <v>0</v>
      </c>
      <c r="V5" s="68"/>
      <c r="W5" s="69"/>
      <c r="X5" s="70"/>
      <c r="Y5" s="70"/>
      <c r="Z5" s="70"/>
      <c r="AA5" s="68"/>
      <c r="AB5" s="70"/>
      <c r="AC5" s="68"/>
      <c r="AD5" s="69"/>
      <c r="AE5" s="71"/>
      <c r="AF5" s="52" t="b">
        <f>OR(AF7:AF13)</f>
        <v>0</v>
      </c>
      <c r="AH5" s="72"/>
    </row>
    <row r="6" spans="1:36" ht="18" customHeight="1" x14ac:dyDescent="0.15">
      <c r="B6" s="73"/>
      <c r="C6" s="31" t="s">
        <v>41</v>
      </c>
      <c r="D6" s="74"/>
      <c r="F6" s="53"/>
      <c r="H6" s="75" t="s">
        <v>37</v>
      </c>
      <c r="I6" s="53"/>
      <c r="J6" s="53"/>
      <c r="K6" s="53"/>
      <c r="L6" s="53"/>
      <c r="M6" s="53"/>
      <c r="N6" s="53"/>
      <c r="R6" s="65"/>
      <c r="S6" s="76"/>
      <c r="T6" s="76"/>
      <c r="U6" s="77"/>
      <c r="V6" s="78"/>
      <c r="W6" s="79"/>
      <c r="X6" s="80"/>
      <c r="Y6" s="80"/>
      <c r="Z6" s="80"/>
      <c r="AA6" s="78"/>
      <c r="AB6" s="80"/>
      <c r="AC6" s="78"/>
      <c r="AD6" s="79"/>
      <c r="AE6" s="76"/>
      <c r="AH6" s="72"/>
    </row>
    <row r="7" spans="1:36" ht="18" customHeight="1" x14ac:dyDescent="0.15">
      <c r="A7" s="53"/>
      <c r="B7" s="53"/>
      <c r="C7" s="53"/>
      <c r="D7" s="28" t="s">
        <v>38</v>
      </c>
      <c r="E7" s="81"/>
      <c r="F7" s="27" t="str">
        <f>IF(E7&lt;2,"unit","units")</f>
        <v>unit</v>
      </c>
      <c r="H7" s="53"/>
      <c r="J7" s="74" t="s">
        <v>122</v>
      </c>
      <c r="K7" s="133"/>
      <c r="L7" s="133"/>
      <c r="M7" s="133"/>
      <c r="N7" s="53"/>
      <c r="O7" s="53"/>
      <c r="P7" s="82"/>
      <c r="R7" s="65" t="s">
        <v>63</v>
      </c>
      <c r="S7" s="66">
        <f>SUM(U7)/3600*$S$3</f>
        <v>0</v>
      </c>
      <c r="T7" s="67">
        <f>U7/3600</f>
        <v>0</v>
      </c>
      <c r="U7" s="80">
        <f>IF(AND(AF7=TRUE,AF3=TRUE,AE3&gt;0),3*(V7+AC7*AB7+$AE$3*(Z7+X7*AA7+Y7*3))+W7,0)</f>
        <v>0</v>
      </c>
      <c r="V7" s="83">
        <f>IF($AF$3=TRUE,180,0)</f>
        <v>0</v>
      </c>
      <c r="W7" s="79">
        <f>IF(AF3=TRUE,IF(AG3=FALSE,W3*1,IF(AG8=FALSE,W3*2,W3*3)),0)</f>
        <v>0</v>
      </c>
      <c r="X7" s="80">
        <v>3</v>
      </c>
      <c r="Y7" s="80">
        <v>7</v>
      </c>
      <c r="Z7" s="80">
        <v>8</v>
      </c>
      <c r="AA7" s="78">
        <v>34</v>
      </c>
      <c r="AB7" s="80">
        <v>0</v>
      </c>
      <c r="AC7" s="78">
        <v>0</v>
      </c>
      <c r="AD7" s="72">
        <v>0</v>
      </c>
      <c r="AE7" s="53">
        <f>IF(AND(AG7=TRUE,E7&gt;0)=TRUE,E7,0)</f>
        <v>0</v>
      </c>
      <c r="AF7" s="84" t="b">
        <v>0</v>
      </c>
      <c r="AG7" s="85" t="b">
        <v>0</v>
      </c>
      <c r="AH7" s="86" t="s">
        <v>64</v>
      </c>
      <c r="AJ7" s="87"/>
    </row>
    <row r="8" spans="1:36" ht="18" customHeight="1" x14ac:dyDescent="0.15">
      <c r="A8" s="53"/>
      <c r="B8" s="53"/>
      <c r="C8" s="53"/>
      <c r="D8" s="29" t="s">
        <v>39</v>
      </c>
      <c r="E8" s="81"/>
      <c r="F8" s="27" t="str">
        <f>IF(E8&lt;2,"unit","units")</f>
        <v>unit</v>
      </c>
      <c r="J8" s="74" t="s">
        <v>128</v>
      </c>
      <c r="N8" s="53"/>
      <c r="O8" s="53"/>
      <c r="P8" s="82"/>
      <c r="R8" s="136" t="s">
        <v>63</v>
      </c>
      <c r="S8" s="137">
        <f>SUM(U8)/3600*$S$3</f>
        <v>0</v>
      </c>
      <c r="T8" s="138">
        <f>U8/3600</f>
        <v>0</v>
      </c>
      <c r="U8" s="139">
        <f>IF(AND(AF8=TRUE,AF3=TRUE,AE3&gt;0),(V8+AC8*AB8+$AE$3*(Z8+X8*AA8))+W8,0)</f>
        <v>0</v>
      </c>
      <c r="V8" s="140">
        <f>IF($AF$3=TRUE,600,0)</f>
        <v>0</v>
      </c>
      <c r="W8" s="141">
        <f>IF(AND(AF8=TRUE,AF3=TRUE),W3+600,0)</f>
        <v>0</v>
      </c>
      <c r="X8" s="139">
        <v>120</v>
      </c>
      <c r="Y8" s="139">
        <v>0</v>
      </c>
      <c r="Z8" s="139">
        <v>10</v>
      </c>
      <c r="AA8" s="142">
        <v>1</v>
      </c>
      <c r="AB8" s="139">
        <v>0</v>
      </c>
      <c r="AC8" s="142">
        <v>0</v>
      </c>
      <c r="AD8" s="143">
        <v>0</v>
      </c>
      <c r="AE8" s="121">
        <f>IF(AND(AG8=TRUE,E8&gt;0)=TRUE,E8,0)</f>
        <v>0</v>
      </c>
      <c r="AF8" s="84" t="b">
        <v>0</v>
      </c>
      <c r="AG8" s="85" t="b">
        <v>0</v>
      </c>
      <c r="AH8" s="86" t="s">
        <v>65</v>
      </c>
    </row>
    <row r="9" spans="1:36" ht="18" customHeight="1" thickBot="1" x14ac:dyDescent="0.2">
      <c r="A9" s="53"/>
      <c r="B9" s="53"/>
      <c r="C9" s="53"/>
      <c r="D9" s="29" t="s">
        <v>40</v>
      </c>
      <c r="E9" s="81"/>
      <c r="F9" s="27" t="str">
        <f>IF(E9&lt;2,"unit","units")</f>
        <v>unit</v>
      </c>
      <c r="H9" s="75" t="s">
        <v>72</v>
      </c>
      <c r="J9" s="74"/>
      <c r="K9" s="53"/>
      <c r="N9" s="53"/>
      <c r="O9" s="53"/>
      <c r="P9" s="82"/>
      <c r="S9" s="76"/>
      <c r="U9" s="77"/>
      <c r="V9" s="78"/>
      <c r="W9" s="79"/>
      <c r="X9" s="80"/>
      <c r="Y9" s="80"/>
      <c r="Z9" s="80"/>
      <c r="AA9" s="78"/>
      <c r="AB9" s="80"/>
      <c r="AC9" s="83"/>
      <c r="AD9" s="79"/>
      <c r="AE9" s="88">
        <f>IF(AND(AG9=TRUE,E9&gt;0)=TRUE,E9,0)</f>
        <v>0</v>
      </c>
      <c r="AG9" s="85" t="b">
        <v>0</v>
      </c>
      <c r="AH9" s="86" t="s">
        <v>66</v>
      </c>
    </row>
    <row r="10" spans="1:36" ht="18" customHeight="1" x14ac:dyDescent="0.15">
      <c r="A10" s="53"/>
      <c r="B10" s="53"/>
      <c r="C10" s="53"/>
      <c r="D10" s="53"/>
      <c r="F10" s="53"/>
      <c r="G10" s="74"/>
      <c r="H10" s="75"/>
      <c r="J10" s="74" t="s">
        <v>122</v>
      </c>
      <c r="K10" s="133"/>
      <c r="L10" s="133"/>
      <c r="M10" s="133"/>
      <c r="N10" s="53"/>
      <c r="O10" s="53"/>
      <c r="P10" s="53"/>
      <c r="R10" s="65" t="s">
        <v>67</v>
      </c>
      <c r="S10" s="66">
        <f t="shared" ref="S10:S13" si="1">SUM(U10)/3600*$S$3</f>
        <v>0</v>
      </c>
      <c r="T10" s="67">
        <f t="shared" ref="T10:T13" si="2">U10/3600</f>
        <v>0</v>
      </c>
      <c r="U10" s="89">
        <f>IF(AND(AF10=TRUE,AF3=TRUE,AE3&gt;0),16*(V10+AC10*AB10+$AE$3*(Z10+X10*AA10+Y10*3+AC10*(Z10+X10*AD10)))+W10,0)</f>
        <v>0</v>
      </c>
      <c r="V10" s="78">
        <f>IF($AF$3=TRUE,300,0)</f>
        <v>0</v>
      </c>
      <c r="W10" s="79">
        <f>IF($AF$3=TRUE,$W$3*16,0)</f>
        <v>0</v>
      </c>
      <c r="X10" s="80">
        <v>7.3</v>
      </c>
      <c r="Y10" s="80">
        <v>14.8</v>
      </c>
      <c r="Z10" s="80">
        <v>10</v>
      </c>
      <c r="AA10" s="78">
        <v>16</v>
      </c>
      <c r="AB10" s="80">
        <v>120</v>
      </c>
      <c r="AC10" s="78">
        <v>4</v>
      </c>
      <c r="AD10" s="72">
        <v>1</v>
      </c>
      <c r="AF10" s="84" t="b">
        <v>0</v>
      </c>
      <c r="AG10" s="53"/>
      <c r="AH10" s="90"/>
    </row>
    <row r="11" spans="1:36" ht="18" customHeight="1" x14ac:dyDescent="0.15">
      <c r="A11" s="53"/>
      <c r="B11" s="53"/>
      <c r="C11" s="53"/>
      <c r="D11" s="91"/>
      <c r="E11" s="92"/>
      <c r="F11" s="92"/>
      <c r="G11" s="133"/>
      <c r="H11" s="53"/>
      <c r="J11" s="74" t="s">
        <v>123</v>
      </c>
      <c r="K11" s="133"/>
      <c r="L11" s="133"/>
      <c r="M11" s="133"/>
      <c r="N11" s="53"/>
      <c r="O11" s="53"/>
      <c r="P11" s="53"/>
      <c r="R11" s="65" t="s">
        <v>68</v>
      </c>
      <c r="S11" s="93">
        <f t="shared" si="1"/>
        <v>0</v>
      </c>
      <c r="T11" s="94">
        <f t="shared" si="2"/>
        <v>0</v>
      </c>
      <c r="U11" s="80">
        <f>IF(AND(AF11=TRUE,AF3=TRUE,AE3&gt;0),2*(V11+AC11*AB11+$AE$3*(Z11+X11*AA11+AC11*(Z11+X11*AD11)))+W11,0)</f>
        <v>0</v>
      </c>
      <c r="V11" s="78">
        <f>IF($AF$3=TRUE,180,0)</f>
        <v>0</v>
      </c>
      <c r="W11" s="72">
        <f>IF($AF$3=TRUE,$W$3*2,0)</f>
        <v>0</v>
      </c>
      <c r="X11" s="80">
        <v>4</v>
      </c>
      <c r="Y11" s="80">
        <v>12</v>
      </c>
      <c r="Z11" s="80">
        <v>8</v>
      </c>
      <c r="AA11" s="78">
        <v>1</v>
      </c>
      <c r="AB11" s="80">
        <v>30</v>
      </c>
      <c r="AC11" s="78">
        <v>4</v>
      </c>
      <c r="AD11" s="72">
        <v>1</v>
      </c>
      <c r="AF11" s="84" t="b">
        <v>0</v>
      </c>
      <c r="AG11" s="64"/>
      <c r="AH11" s="90"/>
    </row>
    <row r="12" spans="1:36" ht="18" customHeight="1" x14ac:dyDescent="0.15">
      <c r="A12" s="53"/>
      <c r="B12" s="53"/>
      <c r="C12" s="53"/>
      <c r="E12" s="133"/>
      <c r="F12" s="133"/>
      <c r="G12" s="133"/>
      <c r="J12" s="74" t="s">
        <v>124</v>
      </c>
      <c r="K12" s="53"/>
      <c r="N12" s="53"/>
      <c r="O12" s="53"/>
      <c r="P12" s="82"/>
      <c r="R12" s="65" t="s">
        <v>69</v>
      </c>
      <c r="S12" s="93">
        <f t="shared" si="1"/>
        <v>0</v>
      </c>
      <c r="T12" s="94">
        <f t="shared" si="2"/>
        <v>0</v>
      </c>
      <c r="U12" s="80">
        <f>IF(AND(AF12=TRUE,AF3=TRUE,AE3&gt;0),2*(V12+AC12*AB12+$AE$3*(Z12+X12*AA12+Y12*3+AC12*(Z12+X12*AD12)))+W12,0)</f>
        <v>0</v>
      </c>
      <c r="V12" s="78">
        <f>IF($AF$3=TRUE,180,0)</f>
        <v>0</v>
      </c>
      <c r="W12" s="72">
        <f>IF($AF$3=TRUE,$W$3,0)</f>
        <v>0</v>
      </c>
      <c r="X12" s="80">
        <v>4</v>
      </c>
      <c r="Y12" s="80">
        <v>16</v>
      </c>
      <c r="Z12" s="80">
        <v>8</v>
      </c>
      <c r="AA12" s="78">
        <v>16</v>
      </c>
      <c r="AB12" s="33">
        <v>60</v>
      </c>
      <c r="AC12" s="83">
        <v>4</v>
      </c>
      <c r="AD12" s="79">
        <v>21</v>
      </c>
      <c r="AE12" s="53"/>
      <c r="AF12" s="84" t="b">
        <v>0</v>
      </c>
      <c r="AG12" s="64"/>
      <c r="AH12" s="72"/>
    </row>
    <row r="13" spans="1:36" ht="18" customHeight="1" x14ac:dyDescent="0.15">
      <c r="A13" s="53"/>
      <c r="B13" s="53"/>
      <c r="C13" s="53"/>
      <c r="D13" s="53"/>
      <c r="F13" s="53"/>
      <c r="G13" s="74"/>
      <c r="H13" s="53"/>
      <c r="J13" s="33" t="s">
        <v>125</v>
      </c>
      <c r="K13" s="53"/>
      <c r="N13" s="53"/>
      <c r="O13" s="53"/>
      <c r="P13" s="82"/>
      <c r="R13" s="65" t="s">
        <v>70</v>
      </c>
      <c r="S13" s="93">
        <f t="shared" si="1"/>
        <v>0</v>
      </c>
      <c r="T13" s="94">
        <f t="shared" si="2"/>
        <v>0</v>
      </c>
      <c r="U13" s="80">
        <f>IF(AND(AF13=TRUE,AF3=TRUE,AE3&gt;0),2*(V13+AC13*AB13+$AE$3*(Z13+X13*AA13+AC13*(Z13+X13*AD13)))+W13,0)</f>
        <v>0</v>
      </c>
      <c r="V13" s="78">
        <f>IF($AF$3=TRUE,180,0)</f>
        <v>0</v>
      </c>
      <c r="W13" s="72">
        <f>IF($AF$3=TRUE,$W$3,0)</f>
        <v>0</v>
      </c>
      <c r="X13" s="80">
        <v>4</v>
      </c>
      <c r="Y13" s="80">
        <v>16</v>
      </c>
      <c r="Z13" s="80">
        <v>8</v>
      </c>
      <c r="AA13" s="78">
        <v>1</v>
      </c>
      <c r="AB13" s="80">
        <v>7</v>
      </c>
      <c r="AC13" s="78">
        <v>6</v>
      </c>
      <c r="AD13" s="79">
        <v>1</v>
      </c>
      <c r="AE13" s="76"/>
      <c r="AF13" s="84" t="b">
        <v>0</v>
      </c>
      <c r="AG13" s="64"/>
      <c r="AH13" s="72"/>
    </row>
    <row r="14" spans="1:36" ht="18" customHeight="1" x14ac:dyDescent="0.15">
      <c r="F14" s="53"/>
      <c r="G14" s="74"/>
      <c r="H14" s="75"/>
      <c r="K14" s="53"/>
      <c r="N14" s="53"/>
      <c r="O14" s="53"/>
      <c r="P14" s="82"/>
      <c r="S14" s="76"/>
      <c r="T14" s="94"/>
      <c r="U14" s="77"/>
      <c r="V14" s="78"/>
      <c r="W14" s="72"/>
      <c r="X14" s="80"/>
      <c r="Y14" s="80"/>
      <c r="Z14" s="80"/>
      <c r="AA14" s="78"/>
      <c r="AB14" s="80"/>
      <c r="AC14" s="78"/>
      <c r="AD14" s="79"/>
      <c r="AF14" s="95"/>
      <c r="AG14" s="64"/>
      <c r="AH14" s="72"/>
    </row>
    <row r="15" spans="1:36" ht="18" customHeight="1" thickBot="1" x14ac:dyDescent="0.2">
      <c r="A15" s="53"/>
      <c r="B15" s="53"/>
      <c r="C15" s="53"/>
      <c r="D15" s="53"/>
      <c r="F15" s="53"/>
      <c r="H15" s="53"/>
      <c r="J15" s="74"/>
      <c r="K15" s="53"/>
      <c r="N15" s="53"/>
      <c r="O15" s="53"/>
      <c r="P15" s="82"/>
      <c r="R15" s="65" t="s">
        <v>71</v>
      </c>
      <c r="S15" s="93">
        <f>SUM(U15)/3600*$S$3</f>
        <v>0</v>
      </c>
      <c r="T15" s="67">
        <f>U15/3600</f>
        <v>0</v>
      </c>
      <c r="U15" s="144">
        <f>IF(SUM(U7:U13)&gt;0,IF(SUM(U7:U13)&gt;16*1800,7*1800,IF(SUM(U7:U13)&gt;8*1800,5*1800,3*1800)),0)</f>
        <v>0</v>
      </c>
      <c r="V15" s="78"/>
      <c r="W15" s="72"/>
      <c r="X15" s="80"/>
      <c r="Y15" s="80"/>
      <c r="Z15" s="80"/>
      <c r="AA15" s="78"/>
      <c r="AB15" s="80"/>
      <c r="AC15" s="78"/>
      <c r="AD15" s="79"/>
      <c r="AF15" s="96"/>
      <c r="AG15" s="97"/>
      <c r="AH15" s="98"/>
    </row>
    <row r="16" spans="1:36" ht="18" customHeight="1" x14ac:dyDescent="0.15">
      <c r="A16" s="53"/>
      <c r="B16" s="53"/>
      <c r="C16" s="53"/>
      <c r="D16" s="53"/>
      <c r="F16" s="53"/>
      <c r="G16" s="74"/>
      <c r="H16" s="53"/>
      <c r="J16" s="74"/>
      <c r="K16" s="53"/>
      <c r="N16" s="53"/>
      <c r="O16" s="53"/>
      <c r="P16" s="99"/>
      <c r="S16" s="66"/>
      <c r="T16" s="67"/>
      <c r="U16" s="77"/>
      <c r="V16" s="78"/>
      <c r="W16" s="72"/>
      <c r="X16" s="80"/>
      <c r="Y16" s="80"/>
      <c r="Z16" s="80"/>
      <c r="AA16" s="78"/>
      <c r="AB16" s="80"/>
      <c r="AC16" s="78"/>
      <c r="AD16" s="79"/>
      <c r="AH16" s="64"/>
      <c r="AI16" s="53"/>
      <c r="AJ16" s="53"/>
    </row>
    <row r="17" spans="1:36" ht="18" customHeight="1" thickBot="1" x14ac:dyDescent="0.2">
      <c r="A17" s="53"/>
      <c r="B17" s="53"/>
      <c r="C17" s="53"/>
      <c r="D17" s="53"/>
      <c r="F17" s="53"/>
      <c r="G17" s="74"/>
      <c r="H17" s="53"/>
      <c r="K17" s="53"/>
      <c r="N17" s="116" t="s">
        <v>73</v>
      </c>
      <c r="O17" s="100"/>
      <c r="P17" s="119" t="str">
        <f>S19</f>
        <v/>
      </c>
      <c r="Q17" s="33" t="s">
        <v>75</v>
      </c>
      <c r="S17" s="101"/>
      <c r="T17" s="102"/>
      <c r="U17" s="103"/>
      <c r="V17" s="104"/>
      <c r="W17" s="98"/>
      <c r="X17" s="105"/>
      <c r="Y17" s="105"/>
      <c r="Z17" s="105"/>
      <c r="AA17" s="104"/>
      <c r="AB17" s="105"/>
      <c r="AC17" s="104"/>
      <c r="AD17" s="98"/>
      <c r="AG17" s="106"/>
      <c r="AH17" s="53"/>
      <c r="AI17" s="53"/>
      <c r="AJ17" s="53"/>
    </row>
    <row r="18" spans="1:36" ht="18" customHeight="1" thickBot="1" x14ac:dyDescent="0.2">
      <c r="A18" s="53"/>
      <c r="B18" s="53"/>
      <c r="C18" s="53"/>
      <c r="D18" s="53"/>
      <c r="F18" s="53"/>
      <c r="G18" s="74"/>
      <c r="N18" s="117" t="s">
        <v>74</v>
      </c>
      <c r="O18" s="107"/>
      <c r="P18" s="118" t="str">
        <f>U19</f>
        <v/>
      </c>
      <c r="Q18" s="27" t="str">
        <f>IF(P18&lt;2,"day","days")</f>
        <v>days</v>
      </c>
      <c r="S18" s="108">
        <f>SUM(S5:S17)</f>
        <v>0</v>
      </c>
      <c r="T18" s="109">
        <f>SUM(T7:T17)</f>
        <v>0</v>
      </c>
      <c r="AE18" s="2"/>
      <c r="AI18" s="53"/>
      <c r="AJ18" s="53"/>
    </row>
    <row r="19" spans="1:36" ht="18.75" customHeight="1" thickBot="1" x14ac:dyDescent="0.2">
      <c r="A19" s="53"/>
      <c r="B19" s="53"/>
      <c r="C19" s="53"/>
      <c r="D19" s="53"/>
      <c r="F19" s="53"/>
      <c r="H19" s="53"/>
      <c r="I19" s="53"/>
      <c r="J19" s="53"/>
      <c r="K19" s="53"/>
      <c r="L19" s="53"/>
      <c r="M19" s="53"/>
      <c r="N19" s="53"/>
      <c r="S19" s="110" t="str">
        <f>IF(S18=0,"",ROUNDUP(S18/10000,0)*10000)</f>
        <v/>
      </c>
      <c r="T19" s="111">
        <f>IF(ROUND(T18/7,1)=0,0,IF(ROUND(T18/7,1)&lt;1,1,(ROUNDUP(T18/7,0))))</f>
        <v>0</v>
      </c>
      <c r="U19" s="121" t="str">
        <f>IF(T19=0,"",T19+1)</f>
        <v/>
      </c>
      <c r="AE19" s="2"/>
      <c r="AI19" s="53"/>
      <c r="AJ19" s="53"/>
    </row>
    <row r="20" spans="1:36" ht="18" customHeight="1" x14ac:dyDescent="0.15">
      <c r="A20" s="53"/>
      <c r="B20" s="53"/>
      <c r="C20" s="53"/>
      <c r="D20" s="53"/>
      <c r="F20" s="53"/>
      <c r="G20" s="74"/>
      <c r="H20" s="53"/>
      <c r="I20" s="53"/>
      <c r="J20" s="53"/>
      <c r="M20" s="53"/>
      <c r="AI20" s="53"/>
      <c r="AJ20" s="53"/>
    </row>
    <row r="21" spans="1:36" ht="18" customHeight="1" x14ac:dyDescent="0.15">
      <c r="A21" s="53"/>
      <c r="B21" s="53"/>
      <c r="C21" s="53"/>
      <c r="D21" s="53"/>
      <c r="G21" s="53"/>
      <c r="H21" s="53"/>
      <c r="I21" s="53"/>
      <c r="J21" s="53"/>
      <c r="K21" s="53"/>
      <c r="L21" s="53"/>
      <c r="M21" s="53"/>
      <c r="AI21" s="53"/>
      <c r="AJ21" s="53"/>
    </row>
    <row r="22" spans="1:36" ht="15" customHeight="1" x14ac:dyDescent="0.15">
      <c r="A22" s="53"/>
      <c r="B22" s="53"/>
      <c r="C22" s="53"/>
      <c r="D22" s="53"/>
      <c r="E22" s="112"/>
      <c r="F22" s="53"/>
      <c r="G22" s="53"/>
      <c r="AH22" s="53"/>
      <c r="AI22" s="53"/>
    </row>
    <row r="23" spans="1:36" ht="18" customHeight="1" x14ac:dyDescent="0.15">
      <c r="A23" s="53"/>
      <c r="B23" s="53"/>
      <c r="C23" s="53"/>
      <c r="D23" s="53"/>
      <c r="E23" s="53"/>
      <c r="F23" s="53"/>
      <c r="G23" s="53"/>
      <c r="N23" s="53"/>
      <c r="O23" s="53"/>
      <c r="P23" s="202"/>
      <c r="Q23" s="203"/>
    </row>
    <row r="24" spans="1:36" ht="18" customHeight="1" x14ac:dyDescent="0.15">
      <c r="A24" s="53"/>
      <c r="B24" s="53"/>
      <c r="C24" s="53"/>
      <c r="D24" s="53"/>
      <c r="E24" s="53"/>
      <c r="F24" s="53"/>
      <c r="G24" s="53"/>
      <c r="N24" s="113"/>
      <c r="O24" s="53"/>
      <c r="P24" s="53"/>
      <c r="Q24" s="53"/>
    </row>
    <row r="25" spans="1:36" ht="18" customHeight="1" x14ac:dyDescent="0.15">
      <c r="N25" s="53"/>
      <c r="O25" s="53"/>
      <c r="P25" s="53"/>
      <c r="Q25" s="114"/>
    </row>
    <row r="26" spans="1:36" x14ac:dyDescent="0.15">
      <c r="N26" s="115"/>
      <c r="O26" s="53"/>
      <c r="P26" s="113"/>
      <c r="Q26" s="113"/>
    </row>
    <row r="27" spans="1:36" x14ac:dyDescent="0.15">
      <c r="N27" s="115"/>
      <c r="O27" s="53"/>
      <c r="P27" s="113"/>
      <c r="Q27" s="113"/>
    </row>
    <row r="28" spans="1:36" x14ac:dyDescent="0.15">
      <c r="N28" s="115"/>
      <c r="O28" s="53"/>
      <c r="P28" s="113"/>
      <c r="Q28" s="113"/>
    </row>
    <row r="29" spans="1:36" x14ac:dyDescent="0.15">
      <c r="N29" s="115"/>
      <c r="O29" s="53"/>
      <c r="P29" s="113"/>
      <c r="Q29" s="113"/>
    </row>
    <row r="30" spans="1:36" x14ac:dyDescent="0.15">
      <c r="N30" s="115"/>
      <c r="O30" s="53"/>
      <c r="P30" s="113"/>
      <c r="Q30" s="113"/>
    </row>
    <row r="31" spans="1:36" x14ac:dyDescent="0.15">
      <c r="N31" s="115"/>
      <c r="O31" s="53"/>
      <c r="P31" s="113"/>
      <c r="Q31" s="113"/>
    </row>
    <row r="32" spans="1:36" x14ac:dyDescent="0.15">
      <c r="N32" s="115"/>
      <c r="O32" s="53"/>
      <c r="P32" s="113"/>
      <c r="Q32" s="113"/>
    </row>
    <row r="33" spans="14:17" x14ac:dyDescent="0.15">
      <c r="N33" s="115"/>
      <c r="O33" s="53"/>
      <c r="P33" s="113"/>
      <c r="Q33" s="113"/>
    </row>
    <row r="34" spans="14:17" x14ac:dyDescent="0.15">
      <c r="N34" s="115"/>
      <c r="O34" s="53"/>
      <c r="P34" s="113"/>
      <c r="Q34" s="113"/>
    </row>
    <row r="35" spans="14:17" x14ac:dyDescent="0.15">
      <c r="N35" s="115"/>
      <c r="O35" s="53"/>
      <c r="P35" s="113"/>
      <c r="Q35" s="113"/>
    </row>
    <row r="36" spans="14:17" x14ac:dyDescent="0.15">
      <c r="N36" s="115"/>
      <c r="O36" s="53"/>
      <c r="P36" s="113"/>
      <c r="Q36" s="113"/>
    </row>
    <row r="37" spans="14:17" x14ac:dyDescent="0.15">
      <c r="N37" s="115"/>
      <c r="O37" s="53"/>
      <c r="P37" s="113"/>
      <c r="Q37" s="113"/>
    </row>
    <row r="38" spans="14:17" x14ac:dyDescent="0.15">
      <c r="N38" s="115"/>
      <c r="O38" s="53"/>
      <c r="P38" s="113"/>
      <c r="Q38" s="113"/>
    </row>
    <row r="39" spans="14:17" x14ac:dyDescent="0.15">
      <c r="N39" s="115"/>
      <c r="O39" s="53"/>
      <c r="P39" s="113"/>
      <c r="Q39" s="113"/>
    </row>
    <row r="40" spans="14:17" x14ac:dyDescent="0.15">
      <c r="N40" s="115"/>
      <c r="O40" s="53"/>
      <c r="P40" s="113"/>
      <c r="Q40" s="113"/>
    </row>
    <row r="41" spans="14:17" x14ac:dyDescent="0.15">
      <c r="N41" s="115"/>
      <c r="O41" s="53"/>
      <c r="P41" s="113"/>
      <c r="Q41" s="113"/>
    </row>
    <row r="42" spans="14:17" x14ac:dyDescent="0.15">
      <c r="N42" s="113"/>
      <c r="O42" s="53"/>
      <c r="P42" s="113"/>
      <c r="Q42" s="113"/>
    </row>
    <row r="43" spans="14:17" x14ac:dyDescent="0.15">
      <c r="N43" s="115"/>
      <c r="O43" s="53"/>
      <c r="P43" s="113"/>
      <c r="Q43" s="113"/>
    </row>
    <row r="44" spans="14:17" x14ac:dyDescent="0.15">
      <c r="N44" s="115"/>
      <c r="O44" s="53"/>
      <c r="P44" s="113"/>
      <c r="Q44" s="113"/>
    </row>
    <row r="45" spans="14:17" x14ac:dyDescent="0.15">
      <c r="N45" s="115"/>
      <c r="O45" s="53"/>
      <c r="P45" s="113"/>
      <c r="Q45" s="113"/>
    </row>
    <row r="46" spans="14:17" x14ac:dyDescent="0.15">
      <c r="N46" s="113"/>
      <c r="O46" s="53"/>
      <c r="P46" s="113"/>
      <c r="Q46" s="113"/>
    </row>
    <row r="47" spans="14:17" x14ac:dyDescent="0.15">
      <c r="N47" s="113"/>
      <c r="O47" s="53"/>
      <c r="P47" s="113"/>
      <c r="Q47" s="113"/>
    </row>
  </sheetData>
  <sheetProtection algorithmName="SHA-512" hashValue="2fZoEGzmG0Sf5bzDIS6/vOktoj2Q/F3M5l8SiRn5K8rHWJm47IUqGOh9Pe9wOoaGRLnmDBQgyQDfU8LswZ/Kbg==" saltValue="xS8yomV+Qz52bc9znnwQcg==" spinCount="100000" sheet="1" selectLockedCells="1"/>
  <protectedRanges>
    <protectedRange sqref="E7:E9" name="範囲3"/>
    <protectedRange sqref="G16:G18 G13:G14 F10:G10 F6 F11:F19 J15:J16 J7:J12" name="範囲1"/>
  </protectedRanges>
  <mergeCells count="2">
    <mergeCell ref="A1:Q1"/>
    <mergeCell ref="P23:Q23"/>
  </mergeCells>
  <phoneticPr fontId="1"/>
  <printOptions horizontalCentered="1"/>
  <pageMargins left="0" right="0" top="0.39370078740157483" bottom="0.39370078740157483" header="0.31496062992125984" footer="0.31496062992125984"/>
  <pageSetup paperSize="9" scale="82" orientation="portrait" horizontalDpi="1200" verticalDpi="1200" r:id="rId1"/>
  <headerFooter>
    <oddFooter>&amp;LApplication Form&amp;C&amp;P / &amp;N Page</oddFooter>
  </headerFooter>
  <colBreaks count="1" manualBreakCount="1">
    <brk id="3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2" r:id="rId4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</xdr:row>
                    <xdr:rowOff>19050</xdr:rowOff>
                  </from>
                  <to>
                    <xdr:col>3</xdr:col>
                    <xdr:colOff>9525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5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7</xdr:row>
                    <xdr:rowOff>38100</xdr:rowOff>
                  </from>
                  <to>
                    <xdr:col>3</xdr:col>
                    <xdr:colOff>9525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6" name="Check Box 4">
              <controlPr defaultSize="0" autoFill="0" autoLine="0" autoPict="0" altText="">
                <anchor moveWithCells="1">
                  <from>
                    <xdr:col>1</xdr:col>
                    <xdr:colOff>257175</xdr:colOff>
                    <xdr:row>8</xdr:row>
                    <xdr:rowOff>38100</xdr:rowOff>
                  </from>
                  <to>
                    <xdr:col>3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8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19050</xdr:rowOff>
                  </from>
                  <to>
                    <xdr:col>9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9" name="Group Box 41">
              <controlPr defaultSize="0" autoFill="0" autoPict="0">
                <anchor moveWithCells="1">
                  <from>
                    <xdr:col>1</xdr:col>
                    <xdr:colOff>123825</xdr:colOff>
                    <xdr:row>5</xdr:row>
                    <xdr:rowOff>190500</xdr:rowOff>
                  </from>
                  <to>
                    <xdr:col>6</xdr:col>
                    <xdr:colOff>171450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0" r:id="rId10" name="Check Box 50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0" r:id="rId11" name="Check Box 60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28575</xdr:rowOff>
                  </from>
                  <to>
                    <xdr:col>9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1" r:id="rId12" name="Check Box 61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19050</xdr:rowOff>
                  </from>
                  <to>
                    <xdr:col>9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2" r:id="rId13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A7067-F0C3-4666-AB7B-1DCAE0166567}">
  <dimension ref="A1:M56"/>
  <sheetViews>
    <sheetView showGridLines="0" view="pageBreakPreview" zoomScaleNormal="100" zoomScaleSheetLayoutView="100" workbookViewId="0">
      <selection activeCell="A89" sqref="A89"/>
    </sheetView>
  </sheetViews>
  <sheetFormatPr defaultColWidth="9" defaultRowHeight="15" x14ac:dyDescent="0.15"/>
  <cols>
    <col min="1" max="1" width="86.25" style="121" customWidth="1"/>
    <col min="2" max="2" width="9" style="121" hidden="1" customWidth="1"/>
    <col min="3" max="16384" width="9" style="121"/>
  </cols>
  <sheetData>
    <row r="1" spans="1:1" ht="22.5" x14ac:dyDescent="0.15">
      <c r="A1" s="120" t="s">
        <v>77</v>
      </c>
    </row>
    <row r="2" spans="1:1" x14ac:dyDescent="0.15">
      <c r="A2" s="122"/>
    </row>
    <row r="3" spans="1:1" x14ac:dyDescent="0.15">
      <c r="A3" s="122" t="s">
        <v>78</v>
      </c>
    </row>
    <row r="4" spans="1:1" ht="27" x14ac:dyDescent="0.15">
      <c r="A4" s="123" t="s">
        <v>79</v>
      </c>
    </row>
    <row r="5" spans="1:1" x14ac:dyDescent="0.15">
      <c r="A5" s="123"/>
    </row>
    <row r="6" spans="1:1" x14ac:dyDescent="0.15">
      <c r="A6" s="122" t="s">
        <v>80</v>
      </c>
    </row>
    <row r="7" spans="1:1" x14ac:dyDescent="0.15">
      <c r="A7" s="124" t="s">
        <v>81</v>
      </c>
    </row>
    <row r="8" spans="1:1" x14ac:dyDescent="0.15">
      <c r="A8" s="124" t="s">
        <v>82</v>
      </c>
    </row>
    <row r="9" spans="1:1" x14ac:dyDescent="0.15">
      <c r="A9" s="124"/>
    </row>
    <row r="10" spans="1:1" x14ac:dyDescent="0.15">
      <c r="A10" s="122" t="s">
        <v>83</v>
      </c>
    </row>
    <row r="11" spans="1:1" x14ac:dyDescent="0.15">
      <c r="A11" s="124" t="s">
        <v>84</v>
      </c>
    </row>
    <row r="12" spans="1:1" x14ac:dyDescent="0.15">
      <c r="A12" s="124" t="s">
        <v>85</v>
      </c>
    </row>
    <row r="13" spans="1:1" x14ac:dyDescent="0.15">
      <c r="A13" s="124"/>
    </row>
    <row r="14" spans="1:1" x14ac:dyDescent="0.15">
      <c r="A14" s="122" t="s">
        <v>86</v>
      </c>
    </row>
    <row r="15" spans="1:1" x14ac:dyDescent="0.15">
      <c r="A15" s="124" t="s">
        <v>87</v>
      </c>
    </row>
    <row r="16" spans="1:1" ht="17.45" customHeight="1" x14ac:dyDescent="0.15">
      <c r="A16" s="123" t="s">
        <v>88</v>
      </c>
    </row>
    <row r="17" spans="1:13" ht="27.6" customHeight="1" x14ac:dyDescent="0.15">
      <c r="A17" s="123" t="s">
        <v>89</v>
      </c>
    </row>
    <row r="18" spans="1:13" ht="19.149999999999999" customHeight="1" x14ac:dyDescent="0.15">
      <c r="A18" s="123" t="s">
        <v>90</v>
      </c>
    </row>
    <row r="19" spans="1:13" ht="13.5" customHeight="1" x14ac:dyDescent="0.15">
      <c r="A19" s="123" t="s">
        <v>91</v>
      </c>
    </row>
    <row r="20" spans="1:13" x14ac:dyDescent="0.15">
      <c r="A20" s="122" t="s">
        <v>92</v>
      </c>
    </row>
    <row r="21" spans="1:13" x14ac:dyDescent="0.15">
      <c r="A21" s="123" t="s">
        <v>93</v>
      </c>
    </row>
    <row r="22" spans="1:13" x14ac:dyDescent="0.15">
      <c r="A22" s="123" t="s">
        <v>94</v>
      </c>
    </row>
    <row r="23" spans="1:13" x14ac:dyDescent="0.15">
      <c r="A23" s="123" t="s">
        <v>95</v>
      </c>
    </row>
    <row r="24" spans="1:13" ht="27" x14ac:dyDescent="0.15">
      <c r="A24" s="123" t="s">
        <v>96</v>
      </c>
    </row>
    <row r="25" spans="1:13" x14ac:dyDescent="0.15">
      <c r="A25" s="124" t="s">
        <v>97</v>
      </c>
    </row>
    <row r="26" spans="1:13" x14ac:dyDescent="0.15">
      <c r="A26" s="122" t="s">
        <v>98</v>
      </c>
    </row>
    <row r="27" spans="1:13" ht="15" customHeight="1" x14ac:dyDescent="0.15">
      <c r="A27" s="123" t="s">
        <v>126</v>
      </c>
    </row>
    <row r="28" spans="1:13" ht="27" customHeight="1" x14ac:dyDescent="0.15">
      <c r="A28" s="123" t="s">
        <v>99</v>
      </c>
    </row>
    <row r="29" spans="1:13" ht="28.9" customHeight="1" x14ac:dyDescent="0.15">
      <c r="A29" s="123" t="s">
        <v>100</v>
      </c>
    </row>
    <row r="30" spans="1:13" x14ac:dyDescent="0.15">
      <c r="A30" s="123"/>
    </row>
    <row r="31" spans="1:13" x14ac:dyDescent="0.15">
      <c r="A31" s="132" t="s">
        <v>101</v>
      </c>
      <c r="B31" s="131"/>
      <c r="C31" s="131"/>
      <c r="D31" s="131"/>
      <c r="E31" s="131"/>
      <c r="F31" s="131"/>
      <c r="G31" s="130"/>
      <c r="H31" s="130"/>
      <c r="I31" s="130"/>
      <c r="J31" s="130"/>
      <c r="K31" s="130"/>
      <c r="L31" s="130"/>
      <c r="M31" s="130"/>
    </row>
    <row r="32" spans="1:13" x14ac:dyDescent="0.15">
      <c r="A32" s="124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x14ac:dyDescent="0.15">
      <c r="A33" s="124" t="s">
        <v>102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x14ac:dyDescent="0.15">
      <c r="A34" s="124"/>
    </row>
    <row r="35" spans="1:13" x14ac:dyDescent="0.15">
      <c r="A35" s="122" t="s">
        <v>103</v>
      </c>
    </row>
    <row r="36" spans="1:13" x14ac:dyDescent="0.15">
      <c r="A36" s="124" t="s">
        <v>104</v>
      </c>
    </row>
    <row r="37" spans="1:13" x14ac:dyDescent="0.15">
      <c r="A37" s="124" t="s">
        <v>105</v>
      </c>
    </row>
    <row r="38" spans="1:13" x14ac:dyDescent="0.15">
      <c r="A38" s="124" t="s">
        <v>106</v>
      </c>
    </row>
    <row r="39" spans="1:13" x14ac:dyDescent="0.15">
      <c r="A39" s="124" t="s">
        <v>107</v>
      </c>
    </row>
    <row r="40" spans="1:13" ht="27" x14ac:dyDescent="0.15">
      <c r="A40" s="123" t="s">
        <v>108</v>
      </c>
    </row>
    <row r="41" spans="1:13" x14ac:dyDescent="0.15">
      <c r="A41" s="124"/>
    </row>
    <row r="42" spans="1:13" x14ac:dyDescent="0.15">
      <c r="A42" s="124" t="s">
        <v>109</v>
      </c>
    </row>
    <row r="43" spans="1:13" x14ac:dyDescent="0.15">
      <c r="A43" s="124" t="s">
        <v>110</v>
      </c>
    </row>
    <row r="44" spans="1:13" ht="27" x14ac:dyDescent="0.15">
      <c r="A44" s="123" t="s">
        <v>111</v>
      </c>
    </row>
    <row r="45" spans="1:13" x14ac:dyDescent="0.15">
      <c r="A45" s="123" t="s">
        <v>112</v>
      </c>
    </row>
    <row r="46" spans="1:13" x14ac:dyDescent="0.15">
      <c r="A46" s="125"/>
    </row>
    <row r="47" spans="1:13" x14ac:dyDescent="0.15">
      <c r="A47" s="126" t="s">
        <v>113</v>
      </c>
    </row>
    <row r="48" spans="1:13" ht="25.5" x14ac:dyDescent="0.15">
      <c r="A48" s="125" t="s">
        <v>114</v>
      </c>
    </row>
    <row r="49" spans="1:1" ht="38.25" x14ac:dyDescent="0.15">
      <c r="A49" s="125" t="s">
        <v>115</v>
      </c>
    </row>
    <row r="50" spans="1:1" x14ac:dyDescent="0.15">
      <c r="A50" s="125"/>
    </row>
    <row r="51" spans="1:1" x14ac:dyDescent="0.15">
      <c r="A51" s="125"/>
    </row>
    <row r="52" spans="1:1" x14ac:dyDescent="0.15">
      <c r="A52" s="124"/>
    </row>
    <row r="53" spans="1:1" x14ac:dyDescent="0.15">
      <c r="A53" s="122" t="s">
        <v>116</v>
      </c>
    </row>
    <row r="54" spans="1:1" x14ac:dyDescent="0.15">
      <c r="A54" s="127" t="s">
        <v>117</v>
      </c>
    </row>
    <row r="55" spans="1:1" x14ac:dyDescent="0.15">
      <c r="A55" s="128" t="s">
        <v>118</v>
      </c>
    </row>
    <row r="56" spans="1:1" x14ac:dyDescent="0.15">
      <c r="A56" s="128" t="s">
        <v>119</v>
      </c>
    </row>
  </sheetData>
  <sheetProtection algorithmName="SHA-512" hashValue="ZMQWILlsOSq5Pob5XL2VbgiZ6ATa9LRxiDgEjNh5ObZ6OVPnlUhsfwt2tL1LMsS94dt6u3P6TqSpT5MoF1ehIA==" saltValue="jvSIFfRiusgCHOWr2/CCcA==" spinCount="100000" sheet="1" selectLockedCells="1"/>
  <phoneticPr fontId="1"/>
  <hyperlinks>
    <hyperlink ref="A31" r:id="rId1" xr:uid="{5776F8E5-5A6E-4CB7-8F9A-8C02C5399ABC}"/>
  </hyperlinks>
  <pageMargins left="0.39370078740157483" right="0.70866141732283472" top="0.74803149606299213" bottom="0.74803149606299213" header="0.31496062992125984" footer="0.31496062992125984"/>
  <pageSetup paperSize="9" scale="85" orientation="portrait" horizontalDpi="1200" verticalDpi="1200" r:id="rId2"/>
  <headerFooter>
    <oddFooter>&amp;C&amp;P / &amp;N Page</oddFooter>
  </headerFooter>
  <rowBreaks count="1" manualBreakCount="1">
    <brk id="5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Application Form</vt:lpstr>
      <vt:lpstr>Menu</vt:lpstr>
      <vt:lpstr>guidelines</vt:lpstr>
      <vt:lpstr>'Application Form'!Print_Area</vt:lpstr>
      <vt:lpstr>guidelines!Print_Area</vt:lpstr>
      <vt:lpstr>Menu!Print_Area</vt:lpstr>
    </vt:vector>
  </TitlesOfParts>
  <Company>Sony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0010010764</dc:creator>
  <cp:lastModifiedBy>Fukai, Yasuhiro (SGMO)</cp:lastModifiedBy>
  <cp:lastPrinted>2019-06-26T02:59:33Z</cp:lastPrinted>
  <dcterms:created xsi:type="dcterms:W3CDTF">2014-09-02T01:00:10Z</dcterms:created>
  <dcterms:modified xsi:type="dcterms:W3CDTF">2021-06-30T05:04:18Z</dcterms:modified>
</cp:coreProperties>
</file>